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30" windowWidth="9180" windowHeight="4305" tabRatio="576" activeTab="0"/>
  </bookViews>
  <sheets>
    <sheet name="C1-C5" sheetId="1" r:id="rId1"/>
    <sheet name="C6-C15" sheetId="2" r:id="rId2"/>
    <sheet name="C16" sheetId="3" r:id="rId3"/>
    <sheet name="C17" sheetId="4" r:id="rId4"/>
    <sheet name="C18" sheetId="5" r:id="rId5"/>
    <sheet name="C18b" sheetId="6" r:id="rId6"/>
    <sheet name="C18c -C18d" sheetId="7" r:id="rId7"/>
  </sheets>
  <definedNames>
    <definedName name="_xlnm.Print_Area" localSheetId="2">'C16'!$A$2:$J$53</definedName>
    <definedName name="_xlnm.Print_Area" localSheetId="5">'C18b'!$A$2:$M$33</definedName>
    <definedName name="_xlnm.Print_Area" localSheetId="0">'C1-C5'!$A$1:$M$167</definedName>
    <definedName name="_xlnm.Print_Area" localSheetId="1">'C6-C15'!$A$1:$K$343</definedName>
  </definedNames>
  <calcPr fullCalcOnLoad="1"/>
</workbook>
</file>

<file path=xl/sharedStrings.xml><?xml version="1.0" encoding="utf-8"?>
<sst xmlns="http://schemas.openxmlformats.org/spreadsheetml/2006/main" count="797" uniqueCount="436">
  <si>
    <t>RM'000</t>
  </si>
  <si>
    <t>Deposits from customers</t>
  </si>
  <si>
    <t>Securities Held-for-trading</t>
  </si>
  <si>
    <t>Group</t>
  </si>
  <si>
    <t>At fair value</t>
  </si>
  <si>
    <t>Quoted securities:</t>
  </si>
  <si>
    <t>Total securities held-for-trading</t>
  </si>
  <si>
    <t>At amortised cost</t>
  </si>
  <si>
    <t>Unquoted securities:</t>
  </si>
  <si>
    <t>Accumulated impairment losses</t>
  </si>
  <si>
    <t>Securities Available-for-sale</t>
  </si>
  <si>
    <t xml:space="preserve"> Malaysian Government securities</t>
  </si>
  <si>
    <t xml:space="preserve"> Malaysian Government investment certificates</t>
  </si>
  <si>
    <t xml:space="preserve"> Bankers acceptances</t>
  </si>
  <si>
    <t xml:space="preserve"> Khazanah bonds</t>
  </si>
  <si>
    <t xml:space="preserve"> Private debt securities</t>
  </si>
  <si>
    <t xml:space="preserve"> Shares</t>
  </si>
  <si>
    <t>Total securities available-for-sale</t>
  </si>
  <si>
    <t>Loans, Advances and Financing</t>
  </si>
  <si>
    <t xml:space="preserve"> Overdrafts</t>
  </si>
  <si>
    <t xml:space="preserve"> Trust receipts</t>
  </si>
  <si>
    <t xml:space="preserve"> Claims on customers under acceptance credits</t>
  </si>
  <si>
    <t xml:space="preserve"> Other loans</t>
  </si>
  <si>
    <t xml:space="preserve"> Gross loans, advances and financing</t>
  </si>
  <si>
    <t>(a)</t>
  </si>
  <si>
    <t>By type of customer</t>
  </si>
  <si>
    <t>By type</t>
  </si>
  <si>
    <t>(b)</t>
  </si>
  <si>
    <t xml:space="preserve"> Domestic non-bank financial institutions</t>
  </si>
  <si>
    <t xml:space="preserve">  - Stockbroking companies</t>
  </si>
  <si>
    <t xml:space="preserve">  - Others</t>
  </si>
  <si>
    <t xml:space="preserve"> Domestic business enterprises</t>
  </si>
  <si>
    <t xml:space="preserve"> Government and statutory bodies</t>
  </si>
  <si>
    <t xml:space="preserve"> Individuals</t>
  </si>
  <si>
    <t xml:space="preserve"> Other domestic entities</t>
  </si>
  <si>
    <t xml:space="preserve"> Foreign entities</t>
  </si>
  <si>
    <t>(c )</t>
  </si>
  <si>
    <t>By interest/profit rate sensitivity</t>
  </si>
  <si>
    <t xml:space="preserve"> Fixed rate</t>
  </si>
  <si>
    <t xml:space="preserve"> - Housing loans/financing</t>
  </si>
  <si>
    <t xml:space="preserve"> - Hire purchase receivables</t>
  </si>
  <si>
    <t xml:space="preserve"> Variable rate</t>
  </si>
  <si>
    <t xml:space="preserve"> - Base lending rate plus</t>
  </si>
  <si>
    <t xml:space="preserve"> - Cost plus</t>
  </si>
  <si>
    <t xml:space="preserve"> - Other variable rates</t>
  </si>
  <si>
    <t>(d)</t>
  </si>
  <si>
    <t xml:space="preserve"> Agriculture </t>
  </si>
  <si>
    <t xml:space="preserve"> Mining and quarrying</t>
  </si>
  <si>
    <t xml:space="preserve"> Manufacturing</t>
  </si>
  <si>
    <t xml:space="preserve"> Electricity, gas and water</t>
  </si>
  <si>
    <t xml:space="preserve"> Construction</t>
  </si>
  <si>
    <t xml:space="preserve"> Real estate</t>
  </si>
  <si>
    <t xml:space="preserve"> Purchase of landed property</t>
  </si>
  <si>
    <t xml:space="preserve"> General commerce</t>
  </si>
  <si>
    <t xml:space="preserve"> Finance, insurance and business services</t>
  </si>
  <si>
    <t xml:space="preserve"> Purchase of securities</t>
  </si>
  <si>
    <t xml:space="preserve"> Purchase of transport vehicles</t>
  </si>
  <si>
    <t xml:space="preserve"> Consumption credit</t>
  </si>
  <si>
    <t xml:space="preserve"> Others</t>
  </si>
  <si>
    <t>(e)</t>
  </si>
  <si>
    <t xml:space="preserve"> At beginning of year</t>
  </si>
  <si>
    <t xml:space="preserve"> Non-performing during the period/year</t>
  </si>
  <si>
    <t xml:space="preserve"> Recoveries</t>
  </si>
  <si>
    <t xml:space="preserve"> Amount written off</t>
  </si>
  <si>
    <t xml:space="preserve"> Specific allowance</t>
  </si>
  <si>
    <t xml:space="preserve"> At end of period/year</t>
  </si>
  <si>
    <t>(f)</t>
  </si>
  <si>
    <t xml:space="preserve"> As % of gross loans, advances and </t>
  </si>
  <si>
    <t xml:space="preserve">  financing less specific allowance</t>
  </si>
  <si>
    <t xml:space="preserve"> Allowance made during the period/year</t>
  </si>
  <si>
    <t>(g)</t>
  </si>
  <si>
    <t>C.</t>
  </si>
  <si>
    <t>Interest Income</t>
  </si>
  <si>
    <t>Loan, advances and financing</t>
  </si>
  <si>
    <t>- Interest income other than recoveries</t>
  </si>
  <si>
    <t xml:space="preserve">   from NPL</t>
  </si>
  <si>
    <t>- Recoveries from NPLs</t>
  </si>
  <si>
    <t xml:space="preserve">Money at call and deposit placements </t>
  </si>
  <si>
    <t xml:space="preserve"> with financial institutions</t>
  </si>
  <si>
    <t>Securities held-for-trading</t>
  </si>
  <si>
    <t>Securities available-for-sale</t>
  </si>
  <si>
    <t>Securities held-to-maturity</t>
  </si>
  <si>
    <t>Others</t>
  </si>
  <si>
    <t xml:space="preserve">Deposits and placements of banks  </t>
  </si>
  <si>
    <t xml:space="preserve"> and other financial institutions</t>
  </si>
  <si>
    <t>Subordinated bonds</t>
  </si>
  <si>
    <t>Other Operating Income</t>
  </si>
  <si>
    <t>Fee income:</t>
  </si>
  <si>
    <t xml:space="preserve"> Commissions</t>
  </si>
  <si>
    <t xml:space="preserve"> Service charges and fees</t>
  </si>
  <si>
    <t xml:space="preserve"> Portfolio management</t>
  </si>
  <si>
    <t xml:space="preserve"> Corporate advisory fees</t>
  </si>
  <si>
    <t xml:space="preserve"> Underwriting commissions</t>
  </si>
  <si>
    <t xml:space="preserve"> Other fee income</t>
  </si>
  <si>
    <t>Gross dividend income from:</t>
  </si>
  <si>
    <t xml:space="preserve"> Securities held-to-maturity</t>
  </si>
  <si>
    <t>Other income:</t>
  </si>
  <si>
    <t xml:space="preserve"> - unrealised</t>
  </si>
  <si>
    <t xml:space="preserve"> Rental income</t>
  </si>
  <si>
    <t xml:space="preserve">  and equipment</t>
  </si>
  <si>
    <t>Total other operating income</t>
  </si>
  <si>
    <t>Other Operating Expenses</t>
  </si>
  <si>
    <t xml:space="preserve">  Salaries, allowances and bonuses</t>
  </si>
  <si>
    <t xml:space="preserve">  Other personnel related expenses</t>
  </si>
  <si>
    <t xml:space="preserve"> Depreciation of property, plant and equipment</t>
  </si>
  <si>
    <t xml:space="preserve"> Insurance</t>
  </si>
  <si>
    <t xml:space="preserve"> Water and electricity</t>
  </si>
  <si>
    <t xml:space="preserve"> Advertisement and publicity</t>
  </si>
  <si>
    <t xml:space="preserve">  Pension costs</t>
  </si>
  <si>
    <t xml:space="preserve"> Rental</t>
  </si>
  <si>
    <t xml:space="preserve"> EDP expenses</t>
  </si>
  <si>
    <t xml:space="preserve"> Communication expenses</t>
  </si>
  <si>
    <t xml:space="preserve"> Printing and stationeries</t>
  </si>
  <si>
    <t xml:space="preserve"> Professional fees</t>
  </si>
  <si>
    <t>Total Other Operating Expenses</t>
  </si>
  <si>
    <t xml:space="preserve"> Net gain from sale of securities</t>
  </si>
  <si>
    <t xml:space="preserve">  available-for-sale</t>
  </si>
  <si>
    <t xml:space="preserve"> of securities held-for-trading </t>
  </si>
  <si>
    <t xml:space="preserve">Allowance for bad and doubtful </t>
  </si>
  <si>
    <t xml:space="preserve"> debts and financing</t>
  </si>
  <si>
    <t>Specific allowance</t>
  </si>
  <si>
    <t>- Made during the period</t>
  </si>
  <si>
    <t xml:space="preserve">- Written back during the period </t>
  </si>
  <si>
    <t>General allowance</t>
  </si>
  <si>
    <t>Bad debts on loans and financing</t>
  </si>
  <si>
    <t>- Recovered</t>
  </si>
  <si>
    <t>- Written off</t>
  </si>
  <si>
    <t>Securities Held-to-maturity</t>
  </si>
  <si>
    <t xml:space="preserve"> Cagamas bonds</t>
  </si>
  <si>
    <t xml:space="preserve"> Negotiable instruments of deposits</t>
  </si>
  <si>
    <t>Total securities held-to-maturity</t>
  </si>
  <si>
    <t xml:space="preserve"> Derivative instruments</t>
  </si>
  <si>
    <t xml:space="preserve"> Unearned interest and income</t>
  </si>
  <si>
    <t xml:space="preserve"> Allowance for bad and doubtful debts</t>
  </si>
  <si>
    <t xml:space="preserve">  and financing:-</t>
  </si>
  <si>
    <t xml:space="preserve"> Total net loans, advances and financing</t>
  </si>
  <si>
    <t xml:space="preserve"> - Other fixed rate loans/financing</t>
  </si>
  <si>
    <t>By economic sectors</t>
  </si>
  <si>
    <t xml:space="preserve"> Reclassified as performing</t>
  </si>
  <si>
    <t xml:space="preserve"> Loans/financing converted to</t>
  </si>
  <si>
    <t xml:space="preserve">  investment securities</t>
  </si>
  <si>
    <t xml:space="preserve"> Net non-performing loans, advances</t>
  </si>
  <si>
    <t xml:space="preserve">   and financing</t>
  </si>
  <si>
    <t xml:space="preserve">  and financing less specific allowance</t>
  </si>
  <si>
    <t xml:space="preserve"> General Allowance</t>
  </si>
  <si>
    <t xml:space="preserve"> Amount write back</t>
  </si>
  <si>
    <t xml:space="preserve"> Specific Allowance</t>
  </si>
  <si>
    <t xml:space="preserve"> Amount written-back in respect of recoveries</t>
  </si>
  <si>
    <t xml:space="preserve"> Amount transferred to accumulated </t>
  </si>
  <si>
    <t xml:space="preserve">  impairment loss in value of securities</t>
  </si>
  <si>
    <t>Deposits from Customers</t>
  </si>
  <si>
    <t>Allowance for bad and doubtful debts</t>
  </si>
  <si>
    <t>Other Assets</t>
  </si>
  <si>
    <t>Trade receivables</t>
  </si>
  <si>
    <t>Manager's stocks</t>
  </si>
  <si>
    <t>Foreclosed properties</t>
  </si>
  <si>
    <t>By type of deposits</t>
  </si>
  <si>
    <t>Demand deposits</t>
  </si>
  <si>
    <t>Savings deposits</t>
  </si>
  <si>
    <t>Government and statutory bodies</t>
  </si>
  <si>
    <t>Business enterprises</t>
  </si>
  <si>
    <t>Individuals</t>
  </si>
  <si>
    <t>Deposits and Placements of Banks and Other Financial Institutions</t>
  </si>
  <si>
    <t>Licensed banks</t>
  </si>
  <si>
    <t>Licensed merchant banks</t>
  </si>
  <si>
    <t>Bank Negara Malaysia</t>
  </si>
  <si>
    <t>Other financial institutions</t>
  </si>
  <si>
    <t>Other Liabilities</t>
  </si>
  <si>
    <t>Interest/income payable</t>
  </si>
  <si>
    <t>Remiser's accounts</t>
  </si>
  <si>
    <t>Due to vendor</t>
  </si>
  <si>
    <t>Profit Equalisation Reserve</t>
  </si>
  <si>
    <t>Capital Adequacy</t>
  </si>
  <si>
    <t>The capital adequacy ratios of the banking subsidiary group are as follows:-</t>
  </si>
  <si>
    <t>Risk-weighted capital ratio</t>
  </si>
  <si>
    <t>%</t>
  </si>
  <si>
    <t>Minority interests</t>
  </si>
  <si>
    <t>Less: Purchased goodwill/goodwill on consolidation</t>
  </si>
  <si>
    <t xml:space="preserve">          Deferred tax assets</t>
  </si>
  <si>
    <t>Total Tier-I capital</t>
  </si>
  <si>
    <t>General allowance for bad and doubtful debts</t>
  </si>
  <si>
    <t>Total Tier-II capital</t>
  </si>
  <si>
    <t>Non-</t>
  </si>
  <si>
    <t>Effective</t>
  </si>
  <si>
    <t xml:space="preserve">Up to </t>
  </si>
  <si>
    <t>&gt;1-3</t>
  </si>
  <si>
    <t>&gt;3-12</t>
  </si>
  <si>
    <t>&gt;1-5</t>
  </si>
  <si>
    <t>over 5</t>
  </si>
  <si>
    <t>interest</t>
  </si>
  <si>
    <t>Trading</t>
  </si>
  <si>
    <t>GROUP</t>
  </si>
  <si>
    <t>1 month</t>
  </si>
  <si>
    <t>years</t>
  </si>
  <si>
    <t>sensitive</t>
  </si>
  <si>
    <t>book</t>
  </si>
  <si>
    <t>Total</t>
  </si>
  <si>
    <t>rate</t>
  </si>
  <si>
    <t>Assets</t>
  </si>
  <si>
    <t>Cash and short-term funds</t>
  </si>
  <si>
    <t xml:space="preserve">Deposits and placements with </t>
  </si>
  <si>
    <t xml:space="preserve">  financial institutions</t>
  </si>
  <si>
    <t>Loans, advances and financing</t>
  </si>
  <si>
    <t>Balances due from clients and brokers</t>
  </si>
  <si>
    <t>Other non interest sensitive balances</t>
  </si>
  <si>
    <t>TOTAL ASSETS</t>
  </si>
  <si>
    <t xml:space="preserve">LIABILITIES AND </t>
  </si>
  <si>
    <t xml:space="preserve"> SHAREHOLDERS' FUNDS</t>
  </si>
  <si>
    <t>Deposits and placements of banks</t>
  </si>
  <si>
    <t>Obligations on securities sold under</t>
  </si>
  <si>
    <t xml:space="preserve"> repurchase agreements</t>
  </si>
  <si>
    <t xml:space="preserve">Recourse obligations on loans sold </t>
  </si>
  <si>
    <t xml:space="preserve"> to Cagamas</t>
  </si>
  <si>
    <t>Bills and acceptances payable</t>
  </si>
  <si>
    <t>Balances due to clients and brokers</t>
  </si>
  <si>
    <t>Other non-interest sensitive balances</t>
  </si>
  <si>
    <t>TOTAL LIABILITIES</t>
  </si>
  <si>
    <t>Shareholders' funds</t>
  </si>
  <si>
    <t xml:space="preserve">TOTAL LIABILITIES AND </t>
  </si>
  <si>
    <t xml:space="preserve">  SHAREHOLDERS' FUNDS</t>
  </si>
  <si>
    <t>Total interest sensitivity gap</t>
  </si>
  <si>
    <t>Interest / Profit Rate Risk</t>
  </si>
  <si>
    <r>
      <t xml:space="preserve">Interest / Profit Rate Risk </t>
    </r>
    <r>
      <rPr>
        <sz val="10"/>
        <rFont val="Times New Roman"/>
        <family val="1"/>
      </rPr>
      <t>(Cont'd)</t>
    </r>
  </si>
  <si>
    <t>As at 31 March 2005</t>
  </si>
  <si>
    <t>Operations of Islamic Banking</t>
  </si>
  <si>
    <t>Balance Sheets (Unaudited)</t>
  </si>
  <si>
    <t>ASSETS</t>
  </si>
  <si>
    <t>Cash and short term funds</t>
  </si>
  <si>
    <t>Property, plant and equipment</t>
  </si>
  <si>
    <t>Other assets</t>
  </si>
  <si>
    <t xml:space="preserve"> BANKING FUNDS</t>
  </si>
  <si>
    <t>Deposits and placements of banks and</t>
  </si>
  <si>
    <t xml:space="preserve"> other financial institutions</t>
  </si>
  <si>
    <t>Other liabilities</t>
  </si>
  <si>
    <t>Provision for taxation</t>
  </si>
  <si>
    <t xml:space="preserve">TOTAL LIABILITIES AND ISLAMIC </t>
  </si>
  <si>
    <t>COMMITMENTS AND CONTINGENCIES</t>
  </si>
  <si>
    <t>Income derived from investment of</t>
  </si>
  <si>
    <t xml:space="preserve"> depositors' funds</t>
  </si>
  <si>
    <t>Allowance for losses on financing,</t>
  </si>
  <si>
    <t xml:space="preserve"> advances and other loans</t>
  </si>
  <si>
    <t>Total attributable income</t>
  </si>
  <si>
    <t>Income attributable to the depositors</t>
  </si>
  <si>
    <t xml:space="preserve">Income attributable to the </t>
  </si>
  <si>
    <t xml:space="preserve"> reporting institutions</t>
  </si>
  <si>
    <t>Total net income</t>
  </si>
  <si>
    <t>Other operating expenses</t>
  </si>
  <si>
    <t>Profit before taxation</t>
  </si>
  <si>
    <t>Tax expenses</t>
  </si>
  <si>
    <t>Profit after taxation</t>
  </si>
  <si>
    <t>Financing, Advances and Other Loans</t>
  </si>
  <si>
    <t xml:space="preserve">(i) </t>
  </si>
  <si>
    <t>Al-Qadhassan (Overdraft)</t>
  </si>
  <si>
    <t>Al-Ijarah financing (leasing)</t>
  </si>
  <si>
    <t>Murabahah revolving credits</t>
  </si>
  <si>
    <t>Trust receipts</t>
  </si>
  <si>
    <t>Staff financing</t>
  </si>
  <si>
    <t>Bills financing</t>
  </si>
  <si>
    <t>Unearned income</t>
  </si>
  <si>
    <t>Total net financing, advances and</t>
  </si>
  <si>
    <t xml:space="preserve"> other loans</t>
  </si>
  <si>
    <t>(ii)</t>
  </si>
  <si>
    <t>At beginning of year</t>
  </si>
  <si>
    <t>Recoveries</t>
  </si>
  <si>
    <t>Net NPL as a % of gross loans, advances</t>
  </si>
  <si>
    <t xml:space="preserve"> and financing less specific allowance</t>
  </si>
  <si>
    <t>(iii)</t>
  </si>
  <si>
    <t>Movements in the allowance for bad and doubtful debts and financing are as follows:-</t>
  </si>
  <si>
    <t>Amount written back in respect of</t>
  </si>
  <si>
    <t xml:space="preserve"> recoveries</t>
  </si>
  <si>
    <t>Deposits From Customers</t>
  </si>
  <si>
    <t>Non-Mudharabah Fund</t>
  </si>
  <si>
    <t>Mudharabah Fund</t>
  </si>
  <si>
    <t>General investment  deposits</t>
  </si>
  <si>
    <t>Specific investment deposits</t>
  </si>
  <si>
    <r>
      <t xml:space="preserve">Loans, Advances and Financing </t>
    </r>
    <r>
      <rPr>
        <sz val="11"/>
        <rFont val="Times New Roman"/>
        <family val="1"/>
      </rPr>
      <t>(cont'd)</t>
    </r>
  </si>
  <si>
    <r>
      <t xml:space="preserve">Operations of Islamic Banking </t>
    </r>
    <r>
      <rPr>
        <sz val="11"/>
        <rFont val="Times New Roman"/>
        <family val="1"/>
      </rPr>
      <t>(Cont'd)</t>
    </r>
  </si>
  <si>
    <t xml:space="preserve"> - Specific </t>
  </si>
  <si>
    <t xml:space="preserve"> - General </t>
  </si>
  <si>
    <t>Allowance made during the period/year</t>
  </si>
  <si>
    <r>
      <t xml:space="preserve">Financing, Advances and Other Loans </t>
    </r>
    <r>
      <rPr>
        <sz val="11"/>
        <rFont val="Times New Roman"/>
        <family val="1"/>
      </rPr>
      <t>(Cont'd)</t>
    </r>
  </si>
  <si>
    <t>31.3.2005</t>
  </si>
  <si>
    <t>By Order of the Board</t>
  </si>
  <si>
    <t>LEE WEI YEN (MAICSA 7001798)</t>
  </si>
  <si>
    <t>Group Company Secretary</t>
  </si>
  <si>
    <t>Kuala Lumpur</t>
  </si>
  <si>
    <t>Loans sold to Cagamas</t>
  </si>
  <si>
    <t>Allowance for Losses on Loans, Advances and Financing</t>
  </si>
  <si>
    <t>Gross loans, advances and financing</t>
  </si>
  <si>
    <t xml:space="preserve"> Transport, storage and communication</t>
  </si>
  <si>
    <t>Non-performing loans/financing (NPL/NPF)</t>
  </si>
  <si>
    <t>Components of Tier-I and Tier-II capital of the banking subsidiary group are as follow:-</t>
  </si>
  <si>
    <t>Accretion of discount less amortisation</t>
  </si>
  <si>
    <t>of premium</t>
  </si>
  <si>
    <t xml:space="preserve"> Guarantee fees</t>
  </si>
  <si>
    <t xml:space="preserve"> Net gain from sale of securities </t>
  </si>
  <si>
    <t xml:space="preserve">  held-for-trading</t>
  </si>
  <si>
    <t xml:space="preserve">  held-to-maturity</t>
  </si>
  <si>
    <t xml:space="preserve"> Quoted securities</t>
  </si>
  <si>
    <t xml:space="preserve"> Malaysian Government treasury bills</t>
  </si>
  <si>
    <t xml:space="preserve"> BNM bills</t>
  </si>
  <si>
    <t xml:space="preserve"> Quoted shares</t>
  </si>
  <si>
    <t xml:space="preserve"> Unquoted private debt securities</t>
  </si>
  <si>
    <t xml:space="preserve"> Term loans/financing</t>
  </si>
  <si>
    <t xml:space="preserve"> - Syndicated term loan/financing</t>
  </si>
  <si>
    <t xml:space="preserve"> - Lease receivables</t>
  </si>
  <si>
    <t xml:space="preserve"> - Other term loans/financing</t>
  </si>
  <si>
    <t xml:space="preserve"> Revolving credits</t>
  </si>
  <si>
    <t xml:space="preserve"> of which:  - Residential</t>
  </si>
  <si>
    <t xml:space="preserve">                 - Non-residential</t>
  </si>
  <si>
    <t>Movements in non-performing loans, advances and financing are as follows:-</t>
  </si>
  <si>
    <t xml:space="preserve"> Net NPL as a % of gross loans, advances</t>
  </si>
  <si>
    <t xml:space="preserve">  </t>
  </si>
  <si>
    <t xml:space="preserve"> Movements in the allowance for bad and doubtful debts (and financing) are as follows: </t>
  </si>
  <si>
    <t>NPL/NPF by sector</t>
  </si>
  <si>
    <t xml:space="preserve"> of which: - Residential</t>
  </si>
  <si>
    <t xml:space="preserve">                - Non-residential</t>
  </si>
  <si>
    <t>Share premium</t>
  </si>
  <si>
    <t>Retained profits</t>
  </si>
  <si>
    <t>Statutory reserves</t>
  </si>
  <si>
    <t>Other reserves</t>
  </si>
  <si>
    <t xml:space="preserve">  and financing</t>
  </si>
  <si>
    <t>Financing, advances and other loans</t>
  </si>
  <si>
    <t>LIABILITIES AND SHAREHOLDERS'</t>
  </si>
  <si>
    <t xml:space="preserve"> FUNDS</t>
  </si>
  <si>
    <t>Islamic Banking Funds</t>
  </si>
  <si>
    <t xml:space="preserve"> Islamic banking funds</t>
  </si>
  <si>
    <t>Claims on customers under acceptance credits</t>
  </si>
  <si>
    <t>Islamic hire purchase</t>
  </si>
  <si>
    <t>- Specific</t>
  </si>
  <si>
    <t>- General</t>
  </si>
  <si>
    <t>As % of total financing less specific allowance</t>
  </si>
  <si>
    <t>Fixed deposits</t>
  </si>
  <si>
    <t>&gt;6-12</t>
  </si>
  <si>
    <t xml:space="preserve"> months</t>
  </si>
  <si>
    <t>&gt;3-6</t>
  </si>
  <si>
    <t>Subordinated Bonds</t>
  </si>
  <si>
    <t xml:space="preserve">On-balances sheet interest </t>
  </si>
  <si>
    <t xml:space="preserve">  sensitivity gap</t>
  </si>
  <si>
    <t xml:space="preserve">  sensitivity gap </t>
  </si>
  <si>
    <t>*</t>
  </si>
  <si>
    <t>* Specific allowance and general allowance of the Group are classified under the non interest sensitive column.</t>
  </si>
  <si>
    <t xml:space="preserve">Off-balances sheet interest </t>
  </si>
  <si>
    <t>-</t>
  </si>
  <si>
    <t>Interest/income suspended</t>
  </si>
  <si>
    <t>Gains/(losses) arising from sale of securities:</t>
  </si>
  <si>
    <t xml:space="preserve"> Gain on disposal of property</t>
  </si>
  <si>
    <t>Money Market Instruments:</t>
  </si>
  <si>
    <t xml:space="preserve"> Bills receivables</t>
  </si>
  <si>
    <t xml:space="preserve"> Credit/charge card receivables</t>
  </si>
  <si>
    <t xml:space="preserve">  - Small and medium enterprises</t>
  </si>
  <si>
    <t>Interest/Income receivable</t>
  </si>
  <si>
    <t>Core capital ratio</t>
  </si>
  <si>
    <t>Tier-I Capital</t>
  </si>
  <si>
    <t>Paid-up share capital</t>
  </si>
  <si>
    <t>Tier-II Capital</t>
  </si>
  <si>
    <t>Reserves</t>
  </si>
  <si>
    <t>Income Statement (Unaudited)</t>
  </si>
  <si>
    <t>Movements in non-performing financing, advances and other loans (including income receivables)</t>
  </si>
  <si>
    <t xml:space="preserve">  are as follows:-</t>
  </si>
  <si>
    <t>At end of period/year</t>
  </si>
  <si>
    <t xml:space="preserve">Explanatory Notes Pursuant To Appendix C of Revised BNM/GP8 </t>
  </si>
  <si>
    <t>C3.</t>
  </si>
  <si>
    <t>C4.</t>
  </si>
  <si>
    <t>C6.</t>
  </si>
  <si>
    <t>C7.</t>
  </si>
  <si>
    <t>C8.</t>
  </si>
  <si>
    <t>C9.</t>
  </si>
  <si>
    <t>C10.</t>
  </si>
  <si>
    <t>C11.</t>
  </si>
  <si>
    <t>C12.</t>
  </si>
  <si>
    <t>C13.</t>
  </si>
  <si>
    <t>C15.</t>
  </si>
  <si>
    <t>C16.</t>
  </si>
  <si>
    <t>C1.</t>
  </si>
  <si>
    <t>C2.</t>
  </si>
  <si>
    <t>Interest Expense</t>
  </si>
  <si>
    <t xml:space="preserve"> Foreign exchange gain/(loss)</t>
  </si>
  <si>
    <t xml:space="preserve"> - realised</t>
  </si>
  <si>
    <t>Personnel costs :</t>
  </si>
  <si>
    <t>Establishment costs :</t>
  </si>
  <si>
    <t>Marketing expenses :</t>
  </si>
  <si>
    <t>Administration and general expenses :</t>
  </si>
  <si>
    <t>C5.</t>
  </si>
  <si>
    <t>Other receivables, deposits and prepayments</t>
  </si>
  <si>
    <t>Net non-performing financing,</t>
  </si>
  <si>
    <t>Bai Bithaman Ajil house financing</t>
  </si>
  <si>
    <t xml:space="preserve"> other debts</t>
  </si>
  <si>
    <t xml:space="preserve">Allowance on amounts receivable from </t>
  </si>
  <si>
    <t>Total Capital/Capital Base</t>
  </si>
  <si>
    <t>2nd Quarter ended</t>
  </si>
  <si>
    <t>Cumulative 6 Months ended</t>
  </si>
  <si>
    <t>30.9.2005</t>
  </si>
  <si>
    <t>30.9.2004</t>
  </si>
  <si>
    <t>As at 30 September 2005</t>
  </si>
  <si>
    <t xml:space="preserve">   financial institutions</t>
  </si>
  <si>
    <t>Amount written off</t>
  </si>
  <si>
    <t xml:space="preserve"> Quoted private debt securities</t>
  </si>
  <si>
    <t xml:space="preserve"> Commercial paper</t>
  </si>
  <si>
    <t>Capital Ratios</t>
  </si>
  <si>
    <t>Bai Bithaman Ajil term financing</t>
  </si>
  <si>
    <t>Reclassified as performing</t>
  </si>
  <si>
    <t>Transfer (from)/to profit equalisation reserve</t>
  </si>
  <si>
    <t>Non-performing during the period/year</t>
  </si>
  <si>
    <t>(i) By type</t>
  </si>
  <si>
    <t>Income/(expense) derived from investment of</t>
  </si>
  <si>
    <t xml:space="preserve"> Processing fees</t>
  </si>
  <si>
    <t xml:space="preserve"> Commitment fees</t>
  </si>
  <si>
    <t xml:space="preserve"> Gross brokerage income</t>
  </si>
  <si>
    <t xml:space="preserve">Writeback of provision for term loan </t>
  </si>
  <si>
    <t xml:space="preserve">   interest </t>
  </si>
  <si>
    <t xml:space="preserve"> Repairs &amp; maintenance</t>
  </si>
  <si>
    <t xml:space="preserve"> Staff loans </t>
  </si>
  <si>
    <t>Balances Due From Clients And Brokers</t>
  </si>
  <si>
    <t>Due from clients</t>
  </si>
  <si>
    <t>Due from brokers</t>
  </si>
  <si>
    <t>Less:</t>
  </si>
  <si>
    <t>Interest-in-suspense</t>
  </si>
  <si>
    <t>Allowance for bad and doubtful</t>
  </si>
  <si>
    <t xml:space="preserve">  debts</t>
  </si>
  <si>
    <t>Balances Due To Clients And Brokers</t>
  </si>
  <si>
    <t>C14.</t>
  </si>
  <si>
    <t>Due to clients</t>
  </si>
  <si>
    <t>Due to brokers</t>
  </si>
  <si>
    <t>C17.</t>
  </si>
  <si>
    <t>C18.</t>
  </si>
  <si>
    <t xml:space="preserve">   and negative goodwill</t>
  </si>
  <si>
    <t>Analysis of the banking subsidiary group's risk-weighted assets in the various categories of risk-weighted is as follows (including market risk):-</t>
  </si>
  <si>
    <t>Total Credit Risk</t>
  </si>
  <si>
    <t>Total Risk Weighted Assets</t>
  </si>
  <si>
    <t xml:space="preserve"> Net gain/(loss) from sale of securities </t>
  </si>
  <si>
    <t xml:space="preserve">Unrealised (losses)/gains on revaluation </t>
  </si>
  <si>
    <t xml:space="preserve"> (Amortisation)/writeback of goodwill</t>
  </si>
  <si>
    <t xml:space="preserve">- (Written back)/ made during the period </t>
  </si>
  <si>
    <t>Total Market Risk</t>
  </si>
  <si>
    <t>30 November 2005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</si>
</sst>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#,##0,;[Red]\(#,##0\)"/>
    <numFmt numFmtId="174" formatCode="_(* #,##0_);_(* \(#,##0\);_(* &quot;-&quot;??_);_(@_)"/>
    <numFmt numFmtId="175" formatCode="#,##0_ ;[Red]\-#,##0\ "/>
    <numFmt numFmtId="176" formatCode="_(* #,##0.0000_);_(* \(#,##0.0000\);_(* &quot;-&quot;??_);_(@_)"/>
    <numFmt numFmtId="177" formatCode="dd\ mmmm\ yyyy"/>
    <numFmt numFmtId="178" formatCode="0.00_);\(0.00\)"/>
    <numFmt numFmtId="179" formatCode="_(* #,##0.00000_);_(* \(#,##0.00000\);_(* &quot;-&quot;??_);_(@_)"/>
    <numFmt numFmtId="180" formatCode="#,##0.0_);\(#,##0.0\)"/>
    <numFmt numFmtId="181" formatCode="0.0%"/>
    <numFmt numFmtId="182" formatCode="_(* #,##0.0_);_(* \(#,##0.0\);_(* &quot;-&quot;_);_(@_)"/>
    <numFmt numFmtId="183" formatCode="_(* #,##0.00_);_(* \(#,##0.00\);_(* &quot;-&quot;_);_(@_)"/>
    <numFmt numFmtId="184" formatCode="#,##0;[Red]\(#,##0\)"/>
    <numFmt numFmtId="185" formatCode="###0;[Red]\(###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38" fontId="1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" fontId="4" fillId="0" borderId="0" xfId="0" applyNumberFormat="1" applyFont="1" applyAlignment="1" quotePrefix="1">
      <alignment horizontal="right"/>
    </xf>
    <xf numFmtId="16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1" xfId="0" applyNumberFormat="1" applyFont="1" applyBorder="1" applyAlignment="1">
      <alignment/>
    </xf>
    <xf numFmtId="169" fontId="9" fillId="0" borderId="1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169" fontId="8" fillId="0" borderId="2" xfId="0" applyNumberFormat="1" applyFont="1" applyBorder="1" applyAlignment="1">
      <alignment/>
    </xf>
    <xf numFmtId="169" fontId="9" fillId="0" borderId="2" xfId="0" applyNumberFormat="1" applyFont="1" applyBorder="1" applyAlignment="1">
      <alignment/>
    </xf>
    <xf numFmtId="169" fontId="8" fillId="0" borderId="3" xfId="0" applyNumberFormat="1" applyFont="1" applyBorder="1" applyAlignment="1">
      <alignment/>
    </xf>
    <xf numFmtId="169" fontId="9" fillId="0" borderId="3" xfId="0" applyNumberFormat="1" applyFont="1" applyBorder="1" applyAlignment="1">
      <alignment/>
    </xf>
    <xf numFmtId="169" fontId="8" fillId="0" borderId="4" xfId="0" applyNumberFormat="1" applyFont="1" applyBorder="1" applyAlignment="1">
      <alignment/>
    </xf>
    <xf numFmtId="169" fontId="9" fillId="0" borderId="4" xfId="0" applyNumberFormat="1" applyFont="1" applyBorder="1" applyAlignment="1">
      <alignment/>
    </xf>
    <xf numFmtId="169" fontId="8" fillId="0" borderId="5" xfId="0" applyNumberFormat="1" applyFont="1" applyBorder="1" applyAlignment="1">
      <alignment/>
    </xf>
    <xf numFmtId="169" fontId="9" fillId="0" borderId="5" xfId="0" applyNumberFormat="1" applyFon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/>
    </xf>
    <xf numFmtId="169" fontId="9" fillId="0" borderId="0" xfId="0" applyNumberFormat="1" applyFont="1" applyAlignment="1">
      <alignment horizontal="center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 quotePrefix="1">
      <alignment horizontal="right"/>
    </xf>
    <xf numFmtId="169" fontId="8" fillId="0" borderId="0" xfId="0" applyNumberFormat="1" applyFont="1" applyAlignment="1">
      <alignment horizontal="right"/>
    </xf>
    <xf numFmtId="181" fontId="8" fillId="0" borderId="5" xfId="21" applyNumberFormat="1" applyFont="1" applyBorder="1" applyAlignment="1">
      <alignment/>
    </xf>
    <xf numFmtId="181" fontId="9" fillId="0" borderId="5" xfId="21" applyNumberFormat="1" applyFont="1" applyBorder="1" applyAlignment="1">
      <alignment/>
    </xf>
    <xf numFmtId="169" fontId="8" fillId="0" borderId="3" xfId="0" applyNumberFormat="1" applyFont="1" applyFill="1" applyBorder="1" applyAlignment="1">
      <alignment/>
    </xf>
    <xf numFmtId="169" fontId="8" fillId="0" borderId="0" xfId="0" applyNumberFormat="1" applyFont="1" applyFill="1" applyAlignment="1">
      <alignment/>
    </xf>
    <xf numFmtId="169" fontId="8" fillId="0" borderId="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9" fillId="0" borderId="0" xfId="0" applyNumberFormat="1" applyFont="1" applyFill="1" applyAlignment="1">
      <alignment/>
    </xf>
    <xf numFmtId="169" fontId="9" fillId="0" borderId="3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39" fontId="4" fillId="0" borderId="0" xfId="0" applyNumberFormat="1" applyFont="1" applyAlignment="1">
      <alignment horizontal="right"/>
    </xf>
    <xf numFmtId="39" fontId="4" fillId="0" borderId="0" xfId="0" applyNumberFormat="1" applyFont="1" applyBorder="1" applyAlignment="1">
      <alignment horizontal="right"/>
    </xf>
    <xf numFmtId="171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/>
    </xf>
    <xf numFmtId="169" fontId="4" fillId="0" borderId="2" xfId="0" applyNumberFormat="1" applyFont="1" applyBorder="1" applyAlignment="1">
      <alignment horizontal="right"/>
    </xf>
    <xf numFmtId="169" fontId="4" fillId="0" borderId="2" xfId="0" applyNumberFormat="1" applyFont="1" applyBorder="1" applyAlignment="1">
      <alignment/>
    </xf>
    <xf numFmtId="169" fontId="4" fillId="0" borderId="6" xfId="0" applyNumberFormat="1" applyFont="1" applyBorder="1" applyAlignment="1">
      <alignment horizontal="right"/>
    </xf>
    <xf numFmtId="169" fontId="4" fillId="0" borderId="6" xfId="0" applyNumberFormat="1" applyFont="1" applyBorder="1" applyAlignment="1">
      <alignment/>
    </xf>
    <xf numFmtId="169" fontId="4" fillId="0" borderId="4" xfId="0" applyNumberFormat="1" applyFont="1" applyBorder="1" applyAlignment="1">
      <alignment horizontal="right"/>
    </xf>
    <xf numFmtId="169" fontId="4" fillId="0" borderId="4" xfId="0" applyNumberFormat="1" applyFont="1" applyBorder="1" applyAlignment="1">
      <alignment/>
    </xf>
    <xf numFmtId="169" fontId="7" fillId="0" borderId="7" xfId="0" applyNumberFormat="1" applyFont="1" applyBorder="1" applyAlignment="1">
      <alignment horizontal="right"/>
    </xf>
    <xf numFmtId="169" fontId="4" fillId="0" borderId="7" xfId="0" applyNumberFormat="1" applyFont="1" applyBorder="1" applyAlignment="1">
      <alignment/>
    </xf>
    <xf numFmtId="169" fontId="9" fillId="0" borderId="7" xfId="0" applyNumberFormat="1" applyFont="1" applyBorder="1" applyAlignment="1">
      <alignment/>
    </xf>
    <xf numFmtId="39" fontId="9" fillId="0" borderId="0" xfId="0" applyNumberFormat="1" applyFont="1" applyFill="1" applyAlignment="1">
      <alignment/>
    </xf>
    <xf numFmtId="39" fontId="9" fillId="0" borderId="5" xfId="0" applyNumberFormat="1" applyFont="1" applyFill="1" applyBorder="1" applyAlignment="1">
      <alignment/>
    </xf>
    <xf numFmtId="0" fontId="15" fillId="0" borderId="0" xfId="0" applyFont="1" applyFill="1" applyAlignment="1" quotePrefix="1">
      <alignment vertical="top"/>
    </xf>
    <xf numFmtId="0" fontId="16" fillId="0" borderId="0" xfId="0" applyFont="1" applyFill="1" applyAlignment="1">
      <alignment vertical="top"/>
    </xf>
    <xf numFmtId="0" fontId="15" fillId="0" borderId="0" xfId="0" applyFont="1" applyFill="1" applyAlignment="1">
      <alignment horizontal="justify" vertical="top"/>
    </xf>
    <xf numFmtId="0" fontId="14" fillId="0" borderId="0" xfId="0" applyFont="1" applyFill="1" applyAlignment="1">
      <alignment/>
    </xf>
    <xf numFmtId="172" fontId="15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7" fontId="15" fillId="0" borderId="0" xfId="0" applyNumberFormat="1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5" fillId="0" borderId="0" xfId="0" applyNumberFormat="1" applyFont="1" applyFill="1" applyBorder="1" applyAlignment="1" quotePrefix="1">
      <alignment horizontal="right"/>
    </xf>
    <xf numFmtId="172" fontId="14" fillId="0" borderId="0" xfId="0" applyNumberFormat="1" applyFont="1" applyFill="1" applyBorder="1" applyAlignment="1" quotePrefix="1">
      <alignment horizontal="right"/>
    </xf>
    <xf numFmtId="171" fontId="15" fillId="0" borderId="0" xfId="15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5" fillId="0" borderId="3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38" fontId="14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horizontal="right"/>
    </xf>
    <xf numFmtId="171" fontId="15" fillId="0" borderId="0" xfId="15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71" fontId="14" fillId="0" borderId="0" xfId="15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69" fontId="15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right"/>
    </xf>
    <xf numFmtId="38" fontId="15" fillId="0" borderId="0" xfId="0" applyFont="1" applyFill="1" applyAlignment="1" quotePrefix="1">
      <alignment vertical="top"/>
    </xf>
    <xf numFmtId="38" fontId="14" fillId="0" borderId="0" xfId="0" applyFont="1" applyFill="1" applyAlignment="1">
      <alignment/>
    </xf>
    <xf numFmtId="0" fontId="8" fillId="0" borderId="0" xfId="0" applyFont="1" applyFill="1" applyAlignment="1" quotePrefix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9" fontId="8" fillId="0" borderId="0" xfId="0" applyNumberFormat="1" applyFont="1" applyFill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37" fontId="8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169" fontId="8" fillId="0" borderId="1" xfId="0" applyNumberFormat="1" applyFont="1" applyFill="1" applyBorder="1" applyAlignment="1">
      <alignment/>
    </xf>
    <xf numFmtId="9" fontId="9" fillId="0" borderId="0" xfId="0" applyNumberFormat="1" applyFont="1" applyFill="1" applyAlignment="1">
      <alignment horizontal="left"/>
    </xf>
    <xf numFmtId="37" fontId="9" fillId="0" borderId="3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37" fontId="9" fillId="0" borderId="1" xfId="0" applyNumberFormat="1" applyFont="1" applyFill="1" applyBorder="1" applyAlignment="1">
      <alignment/>
    </xf>
    <xf numFmtId="169" fontId="9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 quotePrefix="1">
      <alignment horizontal="right"/>
    </xf>
    <xf numFmtId="169" fontId="8" fillId="0" borderId="0" xfId="0" applyNumberFormat="1" applyFont="1" applyFill="1" applyAlignment="1">
      <alignment horizontal="right"/>
    </xf>
    <xf numFmtId="169" fontId="8" fillId="0" borderId="1" xfId="0" applyNumberFormat="1" applyFont="1" applyFill="1" applyBorder="1" applyAlignment="1">
      <alignment horizontal="right"/>
    </xf>
    <xf numFmtId="169" fontId="9" fillId="0" borderId="1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8" fillId="0" borderId="6" xfId="0" applyNumberFormat="1" applyFont="1" applyFill="1" applyBorder="1" applyAlignment="1">
      <alignment horizontal="right"/>
    </xf>
    <xf numFmtId="169" fontId="9" fillId="0" borderId="6" xfId="0" applyNumberFormat="1" applyFont="1" applyFill="1" applyBorder="1" applyAlignment="1">
      <alignment horizontal="right"/>
    </xf>
    <xf numFmtId="169" fontId="8" fillId="0" borderId="3" xfId="0" applyNumberFormat="1" applyFont="1" applyFill="1" applyBorder="1" applyAlignment="1">
      <alignment horizontal="right"/>
    </xf>
    <xf numFmtId="169" fontId="9" fillId="0" borderId="3" xfId="0" applyNumberFormat="1" applyFont="1" applyFill="1" applyBorder="1" applyAlignment="1">
      <alignment horizontal="right"/>
    </xf>
    <xf numFmtId="169" fontId="12" fillId="0" borderId="8" xfId="0" applyNumberFormat="1" applyFont="1" applyFill="1" applyBorder="1" applyAlignment="1">
      <alignment horizontal="right"/>
    </xf>
    <xf numFmtId="169" fontId="10" fillId="0" borderId="8" xfId="0" applyNumberFormat="1" applyFont="1" applyFill="1" applyBorder="1" applyAlignment="1">
      <alignment horizontal="right"/>
    </xf>
    <xf numFmtId="169" fontId="12" fillId="0" borderId="9" xfId="0" applyNumberFormat="1" applyFont="1" applyFill="1" applyBorder="1" applyAlignment="1">
      <alignment horizontal="right"/>
    </xf>
    <xf numFmtId="169" fontId="10" fillId="0" borderId="9" xfId="0" applyNumberFormat="1" applyFont="1" applyFill="1" applyBorder="1" applyAlignment="1">
      <alignment horizontal="right"/>
    </xf>
    <xf numFmtId="169" fontId="9" fillId="0" borderId="4" xfId="0" applyNumberFormat="1" applyFont="1" applyFill="1" applyBorder="1" applyAlignment="1">
      <alignment horizontal="right"/>
    </xf>
    <xf numFmtId="181" fontId="8" fillId="0" borderId="5" xfId="21" applyNumberFormat="1" applyFont="1" applyFill="1" applyBorder="1" applyAlignment="1">
      <alignment horizontal="right"/>
    </xf>
    <xf numFmtId="181" fontId="9" fillId="0" borderId="5" xfId="21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8" fillId="0" borderId="7" xfId="0" applyNumberFormat="1" applyFont="1" applyFill="1" applyBorder="1" applyAlignment="1">
      <alignment/>
    </xf>
    <xf numFmtId="169" fontId="8" fillId="0" borderId="4" xfId="0" applyNumberFormat="1" applyFont="1" applyFill="1" applyBorder="1" applyAlignment="1">
      <alignment horizontal="right"/>
    </xf>
    <xf numFmtId="39" fontId="8" fillId="0" borderId="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9" fontId="4" fillId="0" borderId="4" xfId="0" applyNumberFormat="1" applyFont="1" applyFill="1" applyBorder="1" applyAlignment="1">
      <alignment horizontal="right"/>
    </xf>
    <xf numFmtId="169" fontId="4" fillId="0" borderId="4" xfId="0" applyNumberFormat="1" applyFont="1" applyFill="1" applyBorder="1" applyAlignment="1">
      <alignment/>
    </xf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0" fontId="9" fillId="0" borderId="0" xfId="0" applyFont="1" applyAlignment="1">
      <alignment horizontal="justify" vertical="justify"/>
    </xf>
    <xf numFmtId="0" fontId="15" fillId="0" borderId="0" xfId="0" applyFont="1" applyFill="1" applyAlignment="1">
      <alignment horizontal="justify" vertical="top" wrapText="1"/>
    </xf>
    <xf numFmtId="169" fontId="8" fillId="0" borderId="0" xfId="0" applyNumberFormat="1" applyFont="1" applyFill="1" applyAlignment="1">
      <alignment horizontal="center"/>
    </xf>
    <xf numFmtId="38" fontId="15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justify" vertical="justify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256</xdr:row>
      <xdr:rowOff>0</xdr:rowOff>
    </xdr:from>
    <xdr:to>
      <xdr:col>9</xdr:col>
      <xdr:colOff>952500</xdr:colOff>
      <xdr:row>256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00050" y="46482000"/>
          <a:ext cx="536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Included in the balances due from clients and brokers are non-performing accounts with gross balances (including interest suspended) as follows: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showGridLines="0" tabSelected="1" workbookViewId="0" topLeftCell="A1">
      <selection activeCell="I104" sqref="I104"/>
    </sheetView>
  </sheetViews>
  <sheetFormatPr defaultColWidth="9.140625" defaultRowHeight="12.75"/>
  <cols>
    <col min="1" max="1" width="5.140625" style="16" customWidth="1"/>
    <col min="2" max="2" width="4.57421875" style="16" customWidth="1"/>
    <col min="3" max="6" width="9.140625" style="16" customWidth="1"/>
    <col min="7" max="7" width="13.7109375" style="23" customWidth="1"/>
    <col min="8" max="8" width="1.421875" style="23" customWidth="1"/>
    <col min="9" max="9" width="13.7109375" style="23" customWidth="1"/>
    <col min="10" max="10" width="1.8515625" style="23" customWidth="1"/>
    <col min="11" max="11" width="13.7109375" style="23" customWidth="1"/>
    <col min="12" max="12" width="1.421875" style="23" customWidth="1"/>
    <col min="13" max="13" width="13.7109375" style="23" customWidth="1"/>
    <col min="14" max="16384" width="9.140625" style="16" customWidth="1"/>
  </cols>
  <sheetData>
    <row r="1" spans="1:11" ht="15">
      <c r="A1" s="18"/>
      <c r="B1" s="18"/>
      <c r="C1" s="18"/>
      <c r="D1" s="18"/>
      <c r="E1" s="18"/>
      <c r="F1" s="18"/>
      <c r="G1" s="28"/>
      <c r="H1" s="28"/>
      <c r="I1" s="28"/>
      <c r="J1" s="28"/>
      <c r="K1" s="28"/>
    </row>
    <row r="2" spans="1:2" ht="15">
      <c r="A2" s="15" t="s">
        <v>71</v>
      </c>
      <c r="B2" s="15" t="s">
        <v>361</v>
      </c>
    </row>
    <row r="4" spans="1:3" ht="15">
      <c r="A4" s="15" t="s">
        <v>374</v>
      </c>
      <c r="B4" s="15" t="s">
        <v>72</v>
      </c>
      <c r="C4" s="15"/>
    </row>
    <row r="5" spans="1:3" ht="15">
      <c r="A5" s="15"/>
      <c r="B5" s="15"/>
      <c r="C5" s="15"/>
    </row>
    <row r="6" spans="1:13" ht="15">
      <c r="A6" s="15"/>
      <c r="B6" s="15"/>
      <c r="C6" s="15"/>
      <c r="G6" s="158" t="s">
        <v>390</v>
      </c>
      <c r="H6" s="158"/>
      <c r="I6" s="158"/>
      <c r="J6" s="24"/>
      <c r="K6" s="159" t="s">
        <v>391</v>
      </c>
      <c r="L6" s="159"/>
      <c r="M6" s="159"/>
    </row>
    <row r="7" spans="1:13" ht="15">
      <c r="A7" s="15"/>
      <c r="B7" s="15"/>
      <c r="C7" s="15"/>
      <c r="G7" s="43" t="s">
        <v>392</v>
      </c>
      <c r="H7" s="43"/>
      <c r="I7" s="43" t="s">
        <v>393</v>
      </c>
      <c r="J7" s="24"/>
      <c r="K7" s="43" t="s">
        <v>392</v>
      </c>
      <c r="L7" s="43"/>
      <c r="M7" s="43" t="s">
        <v>393</v>
      </c>
    </row>
    <row r="8" spans="2:13" ht="15">
      <c r="B8" s="22" t="s">
        <v>3</v>
      </c>
      <c r="G8" s="44" t="s">
        <v>0</v>
      </c>
      <c r="H8" s="44"/>
      <c r="I8" s="44" t="s">
        <v>0</v>
      </c>
      <c r="J8" s="24"/>
      <c r="K8" s="44" t="s">
        <v>0</v>
      </c>
      <c r="L8" s="44"/>
      <c r="M8" s="44" t="s">
        <v>0</v>
      </c>
    </row>
    <row r="9" spans="7:13" ht="15">
      <c r="G9" s="40"/>
      <c r="H9" s="40"/>
      <c r="I9" s="40"/>
      <c r="K9" s="40"/>
      <c r="L9" s="40"/>
      <c r="M9" s="40"/>
    </row>
    <row r="10" spans="2:11" ht="15">
      <c r="B10" s="16" t="s">
        <v>73</v>
      </c>
      <c r="G10" s="24"/>
      <c r="K10" s="24"/>
    </row>
    <row r="11" spans="2:11" ht="15">
      <c r="B11" s="37" t="s">
        <v>74</v>
      </c>
      <c r="C11" s="38"/>
      <c r="D11" s="38"/>
      <c r="E11" s="38"/>
      <c r="G11" s="24"/>
      <c r="K11" s="24"/>
    </row>
    <row r="12" spans="2:13" ht="15">
      <c r="B12" s="16" t="s">
        <v>75</v>
      </c>
      <c r="G12" s="24">
        <v>196458</v>
      </c>
      <c r="I12" s="23">
        <v>227112</v>
      </c>
      <c r="K12" s="24">
        <v>396968</v>
      </c>
      <c r="M12" s="23">
        <v>440584</v>
      </c>
    </row>
    <row r="13" spans="2:13" ht="15">
      <c r="B13" s="20" t="s">
        <v>76</v>
      </c>
      <c r="G13" s="31">
        <v>13600</v>
      </c>
      <c r="H13" s="28"/>
      <c r="I13" s="32">
        <v>13521</v>
      </c>
      <c r="K13" s="31">
        <v>25926</v>
      </c>
      <c r="M13" s="32">
        <v>33422</v>
      </c>
    </row>
    <row r="14" spans="2:13" ht="15">
      <c r="B14" s="20"/>
      <c r="G14" s="24">
        <f>SUM(G12:G13)</f>
        <v>210058</v>
      </c>
      <c r="I14" s="23">
        <f>SUM(I12:I13)</f>
        <v>240633</v>
      </c>
      <c r="K14" s="24">
        <f>SUM(K12:K13)</f>
        <v>422894</v>
      </c>
      <c r="M14" s="23">
        <f>SUM(M12:M13)</f>
        <v>474006</v>
      </c>
    </row>
    <row r="15" spans="2:11" ht="15">
      <c r="B15" s="16" t="s">
        <v>77</v>
      </c>
      <c r="G15" s="24"/>
      <c r="K15" s="24"/>
    </row>
    <row r="16" spans="2:13" ht="15">
      <c r="B16" s="16" t="s">
        <v>78</v>
      </c>
      <c r="G16" s="24">
        <v>20548</v>
      </c>
      <c r="I16" s="23">
        <v>15982</v>
      </c>
      <c r="K16" s="24">
        <v>38302</v>
      </c>
      <c r="M16" s="23">
        <v>32817</v>
      </c>
    </row>
    <row r="17" spans="2:13" ht="15">
      <c r="B17" s="16" t="s">
        <v>79</v>
      </c>
      <c r="G17" s="24">
        <v>0</v>
      </c>
      <c r="I17" s="23">
        <v>1728</v>
      </c>
      <c r="K17" s="24">
        <v>0</v>
      </c>
      <c r="M17" s="23">
        <v>2462</v>
      </c>
    </row>
    <row r="18" spans="2:13" ht="15">
      <c r="B18" s="16" t="s">
        <v>80</v>
      </c>
      <c r="G18" s="24">
        <v>7237</v>
      </c>
      <c r="I18" s="23">
        <v>15808</v>
      </c>
      <c r="K18" s="24">
        <v>16940</v>
      </c>
      <c r="M18" s="23">
        <v>28641</v>
      </c>
    </row>
    <row r="19" spans="2:13" ht="15">
      <c r="B19" s="16" t="s">
        <v>81</v>
      </c>
      <c r="G19" s="24">
        <v>14632</v>
      </c>
      <c r="I19" s="23">
        <v>10722</v>
      </c>
      <c r="K19" s="24">
        <v>27842</v>
      </c>
      <c r="M19" s="23">
        <v>22090</v>
      </c>
    </row>
    <row r="20" spans="2:13" ht="15">
      <c r="B20" s="16" t="s">
        <v>82</v>
      </c>
      <c r="G20" s="47">
        <v>2315</v>
      </c>
      <c r="H20" s="54"/>
      <c r="I20" s="55">
        <v>912</v>
      </c>
      <c r="J20" s="54"/>
      <c r="K20" s="47">
        <v>5669</v>
      </c>
      <c r="L20" s="54"/>
      <c r="M20" s="55">
        <v>3706</v>
      </c>
    </row>
    <row r="21" spans="7:13" ht="15">
      <c r="G21" s="24">
        <f>SUM(G14:G20)</f>
        <v>254790</v>
      </c>
      <c r="I21" s="23">
        <f>SUM(I14:I20)</f>
        <v>285785</v>
      </c>
      <c r="K21" s="24">
        <f>SUM(K14:K20)</f>
        <v>511647</v>
      </c>
      <c r="M21" s="23">
        <f>SUM(M14:M20)</f>
        <v>563722</v>
      </c>
    </row>
    <row r="22" spans="2:11" ht="15">
      <c r="B22" s="16" t="s">
        <v>292</v>
      </c>
      <c r="G22" s="24"/>
      <c r="K22" s="24"/>
    </row>
    <row r="23" spans="2:13" ht="15">
      <c r="B23" s="16" t="s">
        <v>293</v>
      </c>
      <c r="G23" s="24">
        <v>8645</v>
      </c>
      <c r="I23" s="23">
        <v>8591</v>
      </c>
      <c r="K23" s="24">
        <v>15612</v>
      </c>
      <c r="M23" s="23">
        <v>20055</v>
      </c>
    </row>
    <row r="24" spans="2:13" ht="15">
      <c r="B24" s="16" t="s">
        <v>344</v>
      </c>
      <c r="G24" s="24">
        <v>-16338</v>
      </c>
      <c r="I24" s="23">
        <v>-12377</v>
      </c>
      <c r="K24" s="24">
        <v>-20592</v>
      </c>
      <c r="M24" s="23">
        <v>-17012</v>
      </c>
    </row>
    <row r="25" spans="7:13" ht="15.75" thickBot="1">
      <c r="G25" s="25">
        <f>SUM(G21:G24)</f>
        <v>247097</v>
      </c>
      <c r="I25" s="26">
        <f>SUM(I21:I24)</f>
        <v>281999</v>
      </c>
      <c r="K25" s="25">
        <f>SUM(K21:K24)</f>
        <v>506667</v>
      </c>
      <c r="M25" s="26">
        <f>SUM(M21:M24)</f>
        <v>566765</v>
      </c>
    </row>
    <row r="26" ht="15.75" thickTop="1"/>
    <row r="29" spans="1:2" ht="15">
      <c r="A29" s="15" t="s">
        <v>375</v>
      </c>
      <c r="B29" s="15" t="s">
        <v>376</v>
      </c>
    </row>
    <row r="30" spans="7:13" ht="15">
      <c r="G30" s="158" t="s">
        <v>390</v>
      </c>
      <c r="H30" s="158"/>
      <c r="I30" s="158"/>
      <c r="J30" s="24"/>
      <c r="K30" s="159" t="s">
        <v>391</v>
      </c>
      <c r="L30" s="159"/>
      <c r="M30" s="159"/>
    </row>
    <row r="31" spans="7:13" ht="15">
      <c r="G31" s="43" t="s">
        <v>392</v>
      </c>
      <c r="H31" s="43"/>
      <c r="I31" s="43" t="s">
        <v>393</v>
      </c>
      <c r="J31" s="24"/>
      <c r="K31" s="43" t="s">
        <v>392</v>
      </c>
      <c r="L31" s="43"/>
      <c r="M31" s="43" t="s">
        <v>393</v>
      </c>
    </row>
    <row r="32" spans="2:13" ht="15">
      <c r="B32" s="22" t="s">
        <v>3</v>
      </c>
      <c r="G32" s="44" t="s">
        <v>0</v>
      </c>
      <c r="H32" s="44"/>
      <c r="I32" s="44" t="s">
        <v>0</v>
      </c>
      <c r="J32" s="24"/>
      <c r="K32" s="44" t="s">
        <v>0</v>
      </c>
      <c r="L32" s="44"/>
      <c r="M32" s="44" t="s">
        <v>0</v>
      </c>
    </row>
    <row r="34" ht="15">
      <c r="B34" s="16" t="s">
        <v>83</v>
      </c>
    </row>
    <row r="35" spans="2:13" ht="15">
      <c r="B35" s="16" t="s">
        <v>84</v>
      </c>
      <c r="G35" s="24">
        <v>2009</v>
      </c>
      <c r="I35" s="23">
        <v>2788</v>
      </c>
      <c r="K35" s="24">
        <v>3476</v>
      </c>
      <c r="M35" s="23">
        <v>5786</v>
      </c>
    </row>
    <row r="36" spans="2:13" ht="15">
      <c r="B36" s="16" t="s">
        <v>1</v>
      </c>
      <c r="G36" s="24">
        <v>100115</v>
      </c>
      <c r="I36" s="23">
        <v>113063</v>
      </c>
      <c r="K36" s="24">
        <v>200682</v>
      </c>
      <c r="M36" s="23">
        <v>225734</v>
      </c>
    </row>
    <row r="37" spans="2:13" ht="15">
      <c r="B37" s="16" t="s">
        <v>286</v>
      </c>
      <c r="G37" s="24">
        <v>3948</v>
      </c>
      <c r="H37" s="54"/>
      <c r="I37" s="54">
        <v>3681</v>
      </c>
      <c r="J37" s="54"/>
      <c r="K37" s="48">
        <v>8072</v>
      </c>
      <c r="L37" s="54"/>
      <c r="M37" s="54">
        <v>5538</v>
      </c>
    </row>
    <row r="38" spans="2:13" ht="15">
      <c r="B38" s="16" t="s">
        <v>85</v>
      </c>
      <c r="G38" s="24">
        <v>11446</v>
      </c>
      <c r="H38" s="54"/>
      <c r="I38" s="54">
        <v>11446</v>
      </c>
      <c r="J38" s="54"/>
      <c r="K38" s="48">
        <v>22767</v>
      </c>
      <c r="L38" s="54"/>
      <c r="M38" s="54">
        <v>22767</v>
      </c>
    </row>
    <row r="39" spans="2:13" ht="15">
      <c r="B39" s="16" t="s">
        <v>82</v>
      </c>
      <c r="G39" s="48">
        <v>7139</v>
      </c>
      <c r="H39" s="54"/>
      <c r="I39" s="54">
        <v>2127</v>
      </c>
      <c r="J39" s="54"/>
      <c r="K39" s="48">
        <v>13768</v>
      </c>
      <c r="L39" s="54"/>
      <c r="M39" s="54">
        <v>18761</v>
      </c>
    </row>
    <row r="40" spans="7:13" ht="15.75" thickBot="1">
      <c r="G40" s="25">
        <f>SUM(G34:G39)</f>
        <v>124657</v>
      </c>
      <c r="H40" s="54"/>
      <c r="I40" s="56">
        <f>SUM(I34:I39)</f>
        <v>133105</v>
      </c>
      <c r="K40" s="25">
        <f>SUM(K34:K39)</f>
        <v>248765</v>
      </c>
      <c r="M40" s="26">
        <f>SUM(M34:M39)</f>
        <v>278586</v>
      </c>
    </row>
    <row r="41" ht="15.75" thickTop="1"/>
    <row r="43" spans="1:2" ht="15">
      <c r="A43" s="15" t="s">
        <v>362</v>
      </c>
      <c r="B43" s="15" t="s">
        <v>86</v>
      </c>
    </row>
    <row r="44" spans="7:13" ht="15">
      <c r="G44" s="158" t="s">
        <v>390</v>
      </c>
      <c r="H44" s="158"/>
      <c r="I44" s="158"/>
      <c r="J44" s="24"/>
      <c r="K44" s="158" t="s">
        <v>391</v>
      </c>
      <c r="L44" s="158"/>
      <c r="M44" s="158"/>
    </row>
    <row r="45" spans="7:13" ht="15">
      <c r="G45" s="43" t="s">
        <v>392</v>
      </c>
      <c r="H45" s="43"/>
      <c r="I45" s="43" t="s">
        <v>393</v>
      </c>
      <c r="J45" s="44"/>
      <c r="K45" s="43" t="s">
        <v>392</v>
      </c>
      <c r="L45" s="43"/>
      <c r="M45" s="43" t="s">
        <v>393</v>
      </c>
    </row>
    <row r="46" spans="2:13" ht="15">
      <c r="B46" s="22" t="s">
        <v>3</v>
      </c>
      <c r="G46" s="44" t="s">
        <v>0</v>
      </c>
      <c r="H46" s="44"/>
      <c r="I46" s="44" t="s">
        <v>0</v>
      </c>
      <c r="J46" s="44"/>
      <c r="K46" s="44" t="s">
        <v>0</v>
      </c>
      <c r="L46" s="44"/>
      <c r="M46" s="44" t="s">
        <v>0</v>
      </c>
    </row>
    <row r="48" spans="2:3" ht="15">
      <c r="B48" s="16" t="s">
        <v>24</v>
      </c>
      <c r="C48" s="19" t="s">
        <v>87</v>
      </c>
    </row>
    <row r="49" spans="3:13" ht="15">
      <c r="C49" s="16" t="s">
        <v>88</v>
      </c>
      <c r="G49" s="24">
        <v>9318</v>
      </c>
      <c r="I49" s="23">
        <v>9559</v>
      </c>
      <c r="K49" s="24">
        <v>19994</v>
      </c>
      <c r="M49" s="23">
        <v>30769</v>
      </c>
    </row>
    <row r="50" spans="3:13" ht="15">
      <c r="C50" s="16" t="s">
        <v>89</v>
      </c>
      <c r="G50" s="24">
        <v>4384</v>
      </c>
      <c r="I50" s="23">
        <v>4535</v>
      </c>
      <c r="K50" s="24">
        <v>9548</v>
      </c>
      <c r="M50" s="23">
        <v>8872</v>
      </c>
    </row>
    <row r="51" spans="3:13" ht="15">
      <c r="C51" s="16" t="s">
        <v>90</v>
      </c>
      <c r="G51" s="24">
        <v>1892</v>
      </c>
      <c r="I51" s="23">
        <v>852</v>
      </c>
      <c r="K51" s="24">
        <v>3700</v>
      </c>
      <c r="M51" s="23">
        <v>1649</v>
      </c>
    </row>
    <row r="52" spans="3:13" ht="15">
      <c r="C52" s="16" t="s">
        <v>91</v>
      </c>
      <c r="G52" s="24">
        <v>1956</v>
      </c>
      <c r="I52" s="23">
        <v>1422</v>
      </c>
      <c r="K52" s="24">
        <v>6460</v>
      </c>
      <c r="M52" s="23">
        <v>4227</v>
      </c>
    </row>
    <row r="53" spans="3:13" ht="15">
      <c r="C53" s="16" t="s">
        <v>92</v>
      </c>
      <c r="G53" s="24">
        <v>115</v>
      </c>
      <c r="I53" s="23">
        <v>81</v>
      </c>
      <c r="K53" s="24">
        <v>994</v>
      </c>
      <c r="M53" s="23">
        <v>824</v>
      </c>
    </row>
    <row r="54" spans="3:13" ht="15">
      <c r="C54" s="16" t="s">
        <v>408</v>
      </c>
      <c r="G54" s="24">
        <v>5784</v>
      </c>
      <c r="I54" s="23">
        <v>0</v>
      </c>
      <c r="K54" s="24">
        <v>11167</v>
      </c>
      <c r="M54" s="23">
        <v>0</v>
      </c>
    </row>
    <row r="55" spans="3:13" ht="15">
      <c r="C55" s="16" t="s">
        <v>294</v>
      </c>
      <c r="G55" s="24">
        <v>3708</v>
      </c>
      <c r="I55" s="23">
        <v>3451</v>
      </c>
      <c r="K55" s="24">
        <v>7862</v>
      </c>
      <c r="M55" s="23">
        <v>5825</v>
      </c>
    </row>
    <row r="56" spans="3:13" ht="15">
      <c r="C56" s="16" t="s">
        <v>406</v>
      </c>
      <c r="G56" s="24">
        <v>2740</v>
      </c>
      <c r="I56" s="23">
        <v>1746</v>
      </c>
      <c r="K56" s="24">
        <v>4556</v>
      </c>
      <c r="M56" s="23">
        <v>3333</v>
      </c>
    </row>
    <row r="57" spans="3:13" ht="15">
      <c r="C57" s="16" t="s">
        <v>407</v>
      </c>
      <c r="G57" s="24">
        <v>3404</v>
      </c>
      <c r="I57" s="23">
        <v>3461</v>
      </c>
      <c r="K57" s="24">
        <v>6909</v>
      </c>
      <c r="M57" s="23">
        <v>6663</v>
      </c>
    </row>
    <row r="58" spans="3:13" ht="15">
      <c r="C58" s="16" t="s">
        <v>93</v>
      </c>
      <c r="G58" s="24">
        <v>2724</v>
      </c>
      <c r="I58" s="23">
        <v>3893</v>
      </c>
      <c r="K58" s="24">
        <v>5969</v>
      </c>
      <c r="M58" s="23">
        <v>8202</v>
      </c>
    </row>
    <row r="59" spans="7:13" ht="15">
      <c r="G59" s="29">
        <f>SUM(G49:G58)</f>
        <v>36025</v>
      </c>
      <c r="I59" s="30">
        <f>SUM(I49:I58)</f>
        <v>29000</v>
      </c>
      <c r="K59" s="29">
        <f>SUM(K49:K58)</f>
        <v>77159</v>
      </c>
      <c r="M59" s="30">
        <f>SUM(M49:M58)</f>
        <v>70364</v>
      </c>
    </row>
    <row r="60" spans="7:11" ht="15">
      <c r="G60" s="24"/>
      <c r="K60" s="24"/>
    </row>
    <row r="61" spans="2:11" ht="15">
      <c r="B61" s="16" t="s">
        <v>27</v>
      </c>
      <c r="C61" s="19" t="s">
        <v>345</v>
      </c>
      <c r="G61" s="24"/>
      <c r="K61" s="24"/>
    </row>
    <row r="62" spans="3:11" ht="15">
      <c r="C62" s="16" t="s">
        <v>295</v>
      </c>
      <c r="G62" s="24"/>
      <c r="K62" s="24"/>
    </row>
    <row r="63" spans="3:13" ht="15">
      <c r="C63" s="16" t="s">
        <v>296</v>
      </c>
      <c r="G63" s="24">
        <v>3784</v>
      </c>
      <c r="I63" s="23">
        <v>4115</v>
      </c>
      <c r="K63" s="24">
        <v>7878</v>
      </c>
      <c r="M63" s="23">
        <v>7833</v>
      </c>
    </row>
    <row r="64" spans="3:11" ht="15">
      <c r="C64" s="16" t="s">
        <v>430</v>
      </c>
      <c r="G64" s="24"/>
      <c r="K64" s="24"/>
    </row>
    <row r="65" spans="3:13" ht="15">
      <c r="C65" s="16" t="s">
        <v>297</v>
      </c>
      <c r="G65" s="24">
        <v>50</v>
      </c>
      <c r="I65" s="23">
        <v>1296</v>
      </c>
      <c r="K65" s="24">
        <v>-77</v>
      </c>
      <c r="M65" s="23">
        <v>1127</v>
      </c>
    </row>
    <row r="66" spans="3:11" ht="15">
      <c r="C66" s="16" t="s">
        <v>115</v>
      </c>
      <c r="G66" s="24"/>
      <c r="K66" s="24"/>
    </row>
    <row r="67" spans="3:13" ht="15">
      <c r="C67" s="16" t="s">
        <v>116</v>
      </c>
      <c r="G67" s="24">
        <v>5602</v>
      </c>
      <c r="I67" s="23">
        <v>4660</v>
      </c>
      <c r="K67" s="24">
        <v>10036</v>
      </c>
      <c r="M67" s="23">
        <v>6440</v>
      </c>
    </row>
    <row r="68" spans="7:13" ht="15">
      <c r="G68" s="29">
        <f>SUM(G62:G67)</f>
        <v>9436</v>
      </c>
      <c r="I68" s="30">
        <f>SUM(I62:I67)</f>
        <v>10071</v>
      </c>
      <c r="K68" s="29">
        <f>SUM(K62:K67)</f>
        <v>17837</v>
      </c>
      <c r="M68" s="30">
        <f>SUM(M62:M67)</f>
        <v>15400</v>
      </c>
    </row>
    <row r="69" spans="7:11" ht="15">
      <c r="G69" s="24"/>
      <c r="K69" s="24"/>
    </row>
    <row r="70" spans="2:11" ht="15">
      <c r="B70" s="16" t="s">
        <v>36</v>
      </c>
      <c r="C70" s="19" t="s">
        <v>94</v>
      </c>
      <c r="G70" s="24"/>
      <c r="K70" s="24"/>
    </row>
    <row r="71" spans="3:13" ht="15">
      <c r="C71" s="16" t="s">
        <v>95</v>
      </c>
      <c r="G71" s="24">
        <v>810</v>
      </c>
      <c r="I71" s="23">
        <v>103</v>
      </c>
      <c r="K71" s="24">
        <v>3437</v>
      </c>
      <c r="M71" s="23">
        <v>1337</v>
      </c>
    </row>
    <row r="72" spans="7:13" ht="15">
      <c r="G72" s="29">
        <f>SUM(G71:G71)</f>
        <v>810</v>
      </c>
      <c r="I72" s="30">
        <f>SUM(I71:I71)</f>
        <v>103</v>
      </c>
      <c r="K72" s="29">
        <f>SUM(K71:K71)</f>
        <v>3437</v>
      </c>
      <c r="M72" s="30">
        <f>SUM(M71:M71)</f>
        <v>1337</v>
      </c>
    </row>
    <row r="73" spans="7:11" ht="15">
      <c r="G73" s="24"/>
      <c r="K73" s="24"/>
    </row>
    <row r="74" spans="2:11" ht="15">
      <c r="B74" s="16" t="s">
        <v>45</v>
      </c>
      <c r="C74" s="16" t="s">
        <v>431</v>
      </c>
      <c r="G74" s="24"/>
      <c r="K74" s="24"/>
    </row>
    <row r="75" spans="3:13" ht="15">
      <c r="C75" s="16" t="s">
        <v>117</v>
      </c>
      <c r="G75" s="24">
        <v>-568</v>
      </c>
      <c r="I75" s="23">
        <v>317</v>
      </c>
      <c r="K75" s="24">
        <v>-1575</v>
      </c>
      <c r="M75" s="23">
        <v>216</v>
      </c>
    </row>
    <row r="76" spans="7:13" ht="15">
      <c r="G76" s="29">
        <f>SUM(G75:G75)</f>
        <v>-568</v>
      </c>
      <c r="I76" s="30">
        <f>SUM(I75:I75)</f>
        <v>317</v>
      </c>
      <c r="K76" s="29">
        <f>SUM(K75:K75)</f>
        <v>-1575</v>
      </c>
      <c r="M76" s="30">
        <f>SUM(M75:M75)</f>
        <v>216</v>
      </c>
    </row>
    <row r="77" spans="7:11" ht="15">
      <c r="G77" s="24"/>
      <c r="K77" s="24"/>
    </row>
    <row r="78" spans="2:11" ht="15">
      <c r="B78" s="16" t="s">
        <v>59</v>
      </c>
      <c r="C78" s="19" t="s">
        <v>96</v>
      </c>
      <c r="G78" s="24"/>
      <c r="K78" s="24"/>
    </row>
    <row r="79" spans="3:11" ht="15">
      <c r="C79" s="16" t="s">
        <v>377</v>
      </c>
      <c r="G79" s="24"/>
      <c r="K79" s="24"/>
    </row>
    <row r="80" spans="3:13" ht="15">
      <c r="C80" s="16" t="s">
        <v>378</v>
      </c>
      <c r="G80" s="24">
        <v>5858</v>
      </c>
      <c r="I80" s="23">
        <v>3643</v>
      </c>
      <c r="K80" s="24">
        <v>10798</v>
      </c>
      <c r="M80" s="23">
        <v>8168</v>
      </c>
    </row>
    <row r="81" spans="3:13" ht="15">
      <c r="C81" s="16" t="s">
        <v>97</v>
      </c>
      <c r="G81" s="24">
        <v>987</v>
      </c>
      <c r="I81" s="23">
        <v>329</v>
      </c>
      <c r="K81" s="24">
        <v>1075</v>
      </c>
      <c r="M81" s="23">
        <v>-46</v>
      </c>
    </row>
    <row r="82" spans="3:13" ht="15">
      <c r="C82" s="16" t="s">
        <v>98</v>
      </c>
      <c r="G82" s="24">
        <v>159</v>
      </c>
      <c r="I82" s="23">
        <v>196</v>
      </c>
      <c r="K82" s="24">
        <v>311</v>
      </c>
      <c r="M82" s="23">
        <v>346</v>
      </c>
    </row>
    <row r="83" spans="3:11" ht="15">
      <c r="C83" s="16" t="s">
        <v>346</v>
      </c>
      <c r="G83" s="24"/>
      <c r="K83" s="24"/>
    </row>
    <row r="84" spans="3:13" ht="15">
      <c r="C84" s="16" t="s">
        <v>99</v>
      </c>
      <c r="G84" s="48">
        <v>6</v>
      </c>
      <c r="H84" s="54"/>
      <c r="I84" s="54">
        <v>197</v>
      </c>
      <c r="J84" s="54"/>
      <c r="K84" s="48">
        <v>584</v>
      </c>
      <c r="L84" s="54"/>
      <c r="M84" s="54">
        <v>525</v>
      </c>
    </row>
    <row r="85" spans="3:13" ht="15">
      <c r="C85" s="16" t="s">
        <v>432</v>
      </c>
      <c r="G85" s="48"/>
      <c r="H85" s="54"/>
      <c r="I85" s="54"/>
      <c r="J85" s="54"/>
      <c r="K85" s="48"/>
      <c r="L85" s="54"/>
      <c r="M85" s="54"/>
    </row>
    <row r="86" spans="3:13" ht="15">
      <c r="C86" s="16" t="s">
        <v>426</v>
      </c>
      <c r="G86" s="48">
        <f>547-5000</f>
        <v>-4453</v>
      </c>
      <c r="H86" s="54"/>
      <c r="I86" s="54">
        <f>547+13642</f>
        <v>14189</v>
      </c>
      <c r="J86" s="54"/>
      <c r="K86" s="48">
        <f>1095-9842</f>
        <v>-8747</v>
      </c>
      <c r="L86" s="54"/>
      <c r="M86" s="54">
        <f>1095+9778</f>
        <v>10873</v>
      </c>
    </row>
    <row r="87" ht="15">
      <c r="C87" s="16" t="s">
        <v>409</v>
      </c>
    </row>
    <row r="88" spans="3:13" ht="15">
      <c r="C88" s="16" t="s">
        <v>410</v>
      </c>
      <c r="G88" s="48">
        <v>0</v>
      </c>
      <c r="H88" s="54"/>
      <c r="I88" s="54">
        <v>4153</v>
      </c>
      <c r="J88" s="54"/>
      <c r="K88" s="48">
        <v>0</v>
      </c>
      <c r="L88" s="54"/>
      <c r="M88" s="54">
        <v>4153</v>
      </c>
    </row>
    <row r="89" spans="3:13" ht="15">
      <c r="C89" s="16" t="s">
        <v>58</v>
      </c>
      <c r="G89" s="48">
        <v>3072</v>
      </c>
      <c r="H89" s="54"/>
      <c r="I89" s="54">
        <v>1554</v>
      </c>
      <c r="J89" s="54"/>
      <c r="K89" s="48">
        <v>6604</v>
      </c>
      <c r="L89" s="54"/>
      <c r="M89" s="54">
        <v>8404</v>
      </c>
    </row>
    <row r="90" spans="7:13" ht="15">
      <c r="G90" s="49">
        <f>SUM(G79:G89)</f>
        <v>5629</v>
      </c>
      <c r="I90" s="30">
        <f>SUM(I79:I89)</f>
        <v>24261</v>
      </c>
      <c r="K90" s="49">
        <f>SUM(K79:K89)</f>
        <v>10625</v>
      </c>
      <c r="M90" s="30">
        <f>SUM(M79:M89)</f>
        <v>32423</v>
      </c>
    </row>
    <row r="91" spans="7:11" ht="15">
      <c r="G91" s="24"/>
      <c r="K91" s="24"/>
    </row>
    <row r="92" spans="3:13" ht="15.75" thickBot="1">
      <c r="C92" s="16" t="s">
        <v>100</v>
      </c>
      <c r="G92" s="25">
        <f>+G90+G76+G72+G68+G59</f>
        <v>51332</v>
      </c>
      <c r="I92" s="26">
        <f>+I90+I76+I72+I68+I59</f>
        <v>63752</v>
      </c>
      <c r="K92" s="25">
        <f>+K90+K76+K72+K68+K59</f>
        <v>107483</v>
      </c>
      <c r="M92" s="26">
        <f>+M90+M76+M72+M68+M59</f>
        <v>119740</v>
      </c>
    </row>
    <row r="93" ht="15.75" thickTop="1"/>
    <row r="95" spans="1:4" ht="15">
      <c r="A95" s="50" t="s">
        <v>363</v>
      </c>
      <c r="B95" s="50" t="s">
        <v>101</v>
      </c>
      <c r="C95" s="51"/>
      <c r="D95" s="51"/>
    </row>
    <row r="96" spans="7:13" ht="15">
      <c r="G96" s="158" t="s">
        <v>390</v>
      </c>
      <c r="H96" s="158"/>
      <c r="I96" s="158"/>
      <c r="J96" s="24"/>
      <c r="K96" s="158" t="s">
        <v>391</v>
      </c>
      <c r="L96" s="158"/>
      <c r="M96" s="158"/>
    </row>
    <row r="97" spans="7:13" ht="15">
      <c r="G97" s="43" t="s">
        <v>392</v>
      </c>
      <c r="H97" s="43"/>
      <c r="I97" s="43" t="s">
        <v>393</v>
      </c>
      <c r="J97" s="44"/>
      <c r="K97" s="43" t="s">
        <v>392</v>
      </c>
      <c r="L97" s="43"/>
      <c r="M97" s="43" t="s">
        <v>393</v>
      </c>
    </row>
    <row r="98" spans="2:13" ht="15">
      <c r="B98" s="22" t="s">
        <v>3</v>
      </c>
      <c r="G98" s="44" t="s">
        <v>0</v>
      </c>
      <c r="H98" s="44"/>
      <c r="I98" s="44" t="s">
        <v>0</v>
      </c>
      <c r="J98" s="44"/>
      <c r="K98" s="44" t="s">
        <v>0</v>
      </c>
      <c r="L98" s="44"/>
      <c r="M98" s="44" t="s">
        <v>0</v>
      </c>
    </row>
    <row r="99" spans="9:13" ht="15">
      <c r="I99" s="54"/>
      <c r="J99" s="54"/>
      <c r="K99" s="54"/>
      <c r="L99" s="54"/>
      <c r="M99" s="54"/>
    </row>
    <row r="100" spans="2:13" ht="15">
      <c r="B100" s="19" t="s">
        <v>379</v>
      </c>
      <c r="C100" s="17"/>
      <c r="I100" s="54"/>
      <c r="J100" s="54"/>
      <c r="K100" s="54"/>
      <c r="L100" s="54"/>
      <c r="M100" s="54"/>
    </row>
    <row r="101" spans="2:13" ht="15">
      <c r="B101" s="16" t="s">
        <v>102</v>
      </c>
      <c r="G101" s="24">
        <v>47257</v>
      </c>
      <c r="I101" s="54">
        <v>36929</v>
      </c>
      <c r="J101" s="54"/>
      <c r="K101" s="48">
        <v>91196</v>
      </c>
      <c r="L101" s="54"/>
      <c r="M101" s="54">
        <v>77703</v>
      </c>
    </row>
    <row r="102" spans="2:13" ht="15">
      <c r="B102" s="16" t="s">
        <v>108</v>
      </c>
      <c r="G102" s="24">
        <v>7141</v>
      </c>
      <c r="I102" s="54">
        <v>6316</v>
      </c>
      <c r="J102" s="54"/>
      <c r="K102" s="48">
        <v>13789</v>
      </c>
      <c r="L102" s="54"/>
      <c r="M102" s="54">
        <v>11850</v>
      </c>
    </row>
    <row r="103" spans="2:13" ht="15">
      <c r="B103" s="16" t="s">
        <v>103</v>
      </c>
      <c r="G103" s="24">
        <v>7039</v>
      </c>
      <c r="I103" s="54">
        <v>8970</v>
      </c>
      <c r="J103" s="54"/>
      <c r="K103" s="48">
        <v>12702</v>
      </c>
      <c r="L103" s="54"/>
      <c r="M103" s="54">
        <v>13513</v>
      </c>
    </row>
    <row r="104" spans="7:13" ht="15">
      <c r="G104" s="29">
        <f>SUM(G101:G103)</f>
        <v>61437</v>
      </c>
      <c r="I104" s="57">
        <f>SUM(I101:I103)</f>
        <v>52215</v>
      </c>
      <c r="J104" s="54"/>
      <c r="K104" s="49">
        <f>SUM(K101:K103)</f>
        <v>117687</v>
      </c>
      <c r="L104" s="54"/>
      <c r="M104" s="57">
        <f>SUM(M101:M103)</f>
        <v>103066</v>
      </c>
    </row>
    <row r="105" spans="7:13" ht="15">
      <c r="G105" s="24"/>
      <c r="I105" s="54"/>
      <c r="J105" s="54"/>
      <c r="K105" s="48"/>
      <c r="L105" s="54"/>
      <c r="M105" s="54"/>
    </row>
    <row r="106" spans="2:13" ht="15">
      <c r="B106" s="19" t="s">
        <v>380</v>
      </c>
      <c r="G106" s="24"/>
      <c r="I106" s="54"/>
      <c r="J106" s="54"/>
      <c r="K106" s="48"/>
      <c r="L106" s="54"/>
      <c r="M106" s="54"/>
    </row>
    <row r="107" spans="2:13" ht="15">
      <c r="B107" s="16" t="s">
        <v>104</v>
      </c>
      <c r="G107" s="24">
        <v>8926</v>
      </c>
      <c r="I107" s="54">
        <v>8135</v>
      </c>
      <c r="J107" s="54"/>
      <c r="K107" s="48">
        <v>17790</v>
      </c>
      <c r="L107" s="54"/>
      <c r="M107" s="54">
        <v>16231</v>
      </c>
    </row>
    <row r="108" spans="2:13" ht="15">
      <c r="B108" s="16" t="s">
        <v>109</v>
      </c>
      <c r="G108" s="24">
        <v>6475</v>
      </c>
      <c r="I108" s="54">
        <v>5074</v>
      </c>
      <c r="J108" s="54"/>
      <c r="K108" s="48">
        <v>12867</v>
      </c>
      <c r="L108" s="54"/>
      <c r="M108" s="54">
        <v>10312</v>
      </c>
    </row>
    <row r="109" spans="2:13" ht="15">
      <c r="B109" s="16" t="s">
        <v>106</v>
      </c>
      <c r="G109" s="24">
        <v>1387</v>
      </c>
      <c r="I109" s="54">
        <v>985</v>
      </c>
      <c r="J109" s="54"/>
      <c r="K109" s="48">
        <v>2735</v>
      </c>
      <c r="L109" s="54"/>
      <c r="M109" s="54">
        <v>2197</v>
      </c>
    </row>
    <row r="110" spans="2:13" ht="15">
      <c r="B110" s="16" t="s">
        <v>411</v>
      </c>
      <c r="G110" s="24">
        <v>2497</v>
      </c>
      <c r="I110" s="54">
        <v>2125</v>
      </c>
      <c r="J110" s="54"/>
      <c r="K110" s="48">
        <v>4700</v>
      </c>
      <c r="L110" s="54"/>
      <c r="M110" s="54">
        <v>4262</v>
      </c>
    </row>
    <row r="111" spans="2:13" ht="15">
      <c r="B111" s="16" t="s">
        <v>110</v>
      </c>
      <c r="G111" s="24">
        <v>6305</v>
      </c>
      <c r="I111" s="54">
        <v>5441</v>
      </c>
      <c r="J111" s="54"/>
      <c r="K111" s="48">
        <v>11985</v>
      </c>
      <c r="L111" s="54"/>
      <c r="M111" s="54">
        <v>11036</v>
      </c>
    </row>
    <row r="112" spans="2:13" ht="15">
      <c r="B112" s="16" t="s">
        <v>58</v>
      </c>
      <c r="G112" s="24">
        <v>1892</v>
      </c>
      <c r="I112" s="54">
        <v>1889</v>
      </c>
      <c r="J112" s="54"/>
      <c r="K112" s="48">
        <v>3719</v>
      </c>
      <c r="L112" s="54"/>
      <c r="M112" s="54">
        <v>3801</v>
      </c>
    </row>
    <row r="113" spans="7:13" ht="15">
      <c r="G113" s="29">
        <f>SUM(G107:G112)</f>
        <v>27482</v>
      </c>
      <c r="I113" s="57">
        <f>SUM(I107:I112)</f>
        <v>23649</v>
      </c>
      <c r="J113" s="54"/>
      <c r="K113" s="49">
        <f>SUM(K107:K112)</f>
        <v>53796</v>
      </c>
      <c r="L113" s="54"/>
      <c r="M113" s="57">
        <f>SUM(M107:M112)</f>
        <v>47839</v>
      </c>
    </row>
    <row r="114" spans="7:13" ht="15">
      <c r="G114" s="24"/>
      <c r="I114" s="54"/>
      <c r="J114" s="54"/>
      <c r="K114" s="48"/>
      <c r="L114" s="54"/>
      <c r="M114" s="54"/>
    </row>
    <row r="115" spans="2:13" ht="15">
      <c r="B115" s="19" t="s">
        <v>381</v>
      </c>
      <c r="G115" s="24"/>
      <c r="I115" s="54"/>
      <c r="J115" s="54"/>
      <c r="K115" s="48"/>
      <c r="L115" s="54"/>
      <c r="M115" s="54"/>
    </row>
    <row r="116" spans="2:13" ht="15">
      <c r="B116" s="16" t="s">
        <v>107</v>
      </c>
      <c r="G116" s="24">
        <v>1112</v>
      </c>
      <c r="I116" s="54">
        <v>2635</v>
      </c>
      <c r="J116" s="54"/>
      <c r="K116" s="48">
        <v>4620</v>
      </c>
      <c r="L116" s="54"/>
      <c r="M116" s="54">
        <v>5317</v>
      </c>
    </row>
    <row r="117" spans="2:13" ht="15">
      <c r="B117" s="16" t="s">
        <v>58</v>
      </c>
      <c r="G117" s="24">
        <v>1391</v>
      </c>
      <c r="I117" s="54">
        <v>1087</v>
      </c>
      <c r="J117" s="54"/>
      <c r="K117" s="48">
        <v>3289</v>
      </c>
      <c r="L117" s="54"/>
      <c r="M117" s="54">
        <v>2305</v>
      </c>
    </row>
    <row r="118" spans="7:13" ht="15">
      <c r="G118" s="29">
        <f>SUM(G116:G117)</f>
        <v>2503</v>
      </c>
      <c r="I118" s="57">
        <f>SUM(I116:I117)</f>
        <v>3722</v>
      </c>
      <c r="J118" s="54"/>
      <c r="K118" s="49">
        <f>SUM(K116:K117)</f>
        <v>7909</v>
      </c>
      <c r="L118" s="54"/>
      <c r="M118" s="57">
        <f>SUM(M116:M117)</f>
        <v>7622</v>
      </c>
    </row>
    <row r="119" spans="7:13" ht="15">
      <c r="G119" s="24"/>
      <c r="I119" s="54"/>
      <c r="J119" s="54"/>
      <c r="K119" s="48"/>
      <c r="L119" s="54"/>
      <c r="M119" s="54"/>
    </row>
    <row r="120" spans="2:13" ht="15">
      <c r="B120" s="19" t="s">
        <v>382</v>
      </c>
      <c r="G120" s="24"/>
      <c r="I120" s="54"/>
      <c r="J120" s="54"/>
      <c r="K120" s="48"/>
      <c r="L120" s="54"/>
      <c r="M120" s="54"/>
    </row>
    <row r="121" spans="2:13" ht="15">
      <c r="B121" s="16" t="s">
        <v>111</v>
      </c>
      <c r="G121" s="24">
        <v>3296</v>
      </c>
      <c r="I121" s="54">
        <v>2465</v>
      </c>
      <c r="J121" s="54"/>
      <c r="K121" s="48">
        <v>6256</v>
      </c>
      <c r="L121" s="54"/>
      <c r="M121" s="54">
        <v>4580</v>
      </c>
    </row>
    <row r="122" spans="2:13" ht="15">
      <c r="B122" s="16" t="s">
        <v>112</v>
      </c>
      <c r="G122" s="24">
        <v>1271</v>
      </c>
      <c r="I122" s="54">
        <v>1304</v>
      </c>
      <c r="J122" s="54"/>
      <c r="K122" s="48">
        <v>2434</v>
      </c>
      <c r="L122" s="54"/>
      <c r="M122" s="54">
        <v>2371</v>
      </c>
    </row>
    <row r="123" spans="2:13" ht="15">
      <c r="B123" s="16" t="s">
        <v>105</v>
      </c>
      <c r="G123" s="24">
        <v>625</v>
      </c>
      <c r="I123" s="54">
        <v>280</v>
      </c>
      <c r="J123" s="54"/>
      <c r="K123" s="48">
        <v>1480</v>
      </c>
      <c r="L123" s="54"/>
      <c r="M123" s="54">
        <v>1581</v>
      </c>
    </row>
    <row r="124" spans="2:13" ht="15">
      <c r="B124" s="16" t="s">
        <v>113</v>
      </c>
      <c r="G124" s="24">
        <v>1530</v>
      </c>
      <c r="I124" s="54">
        <v>2503</v>
      </c>
      <c r="J124" s="54"/>
      <c r="K124" s="48">
        <v>2847</v>
      </c>
      <c r="L124" s="54"/>
      <c r="M124" s="54">
        <v>4546</v>
      </c>
    </row>
    <row r="125" spans="2:13" ht="15">
      <c r="B125" s="16" t="s">
        <v>58</v>
      </c>
      <c r="G125" s="24">
        <v>4108</v>
      </c>
      <c r="I125" s="54">
        <v>2281</v>
      </c>
      <c r="J125" s="54"/>
      <c r="K125" s="48">
        <v>8010</v>
      </c>
      <c r="L125" s="54"/>
      <c r="M125" s="54">
        <v>4734</v>
      </c>
    </row>
    <row r="126" spans="7:13" ht="15">
      <c r="G126" s="29">
        <f>SUM(G121:G125)</f>
        <v>10830</v>
      </c>
      <c r="I126" s="30">
        <f>SUM(I121:I125)</f>
        <v>8833</v>
      </c>
      <c r="K126" s="29">
        <f>SUM(K121:K125)</f>
        <v>21027</v>
      </c>
      <c r="M126" s="30">
        <f>SUM(M121:M125)</f>
        <v>17812</v>
      </c>
    </row>
    <row r="127" spans="7:11" ht="15">
      <c r="G127" s="24"/>
      <c r="K127" s="24"/>
    </row>
    <row r="128" spans="2:13" ht="15.75" thickBot="1">
      <c r="B128" s="16" t="s">
        <v>114</v>
      </c>
      <c r="G128" s="25">
        <f>+G126+G118+G113+G104</f>
        <v>102252</v>
      </c>
      <c r="I128" s="26">
        <f>+I126+I118+I113+I104</f>
        <v>88419</v>
      </c>
      <c r="K128" s="25">
        <f>+K126+K118+K113+K104</f>
        <v>200419</v>
      </c>
      <c r="M128" s="26">
        <f>+M126+M118+M113+M104</f>
        <v>176339</v>
      </c>
    </row>
    <row r="129" ht="15.75" thickTop="1"/>
    <row r="131" spans="1:2" ht="15">
      <c r="A131" s="15" t="s">
        <v>383</v>
      </c>
      <c r="B131" s="15" t="s">
        <v>287</v>
      </c>
    </row>
    <row r="133" spans="7:13" ht="15">
      <c r="G133" s="158" t="s">
        <v>390</v>
      </c>
      <c r="H133" s="158"/>
      <c r="I133" s="158"/>
      <c r="J133" s="24"/>
      <c r="K133" s="158" t="s">
        <v>391</v>
      </c>
      <c r="L133" s="158"/>
      <c r="M133" s="158"/>
    </row>
    <row r="134" spans="7:13" ht="15">
      <c r="G134" s="43" t="s">
        <v>392</v>
      </c>
      <c r="H134" s="43"/>
      <c r="I134" s="43" t="s">
        <v>393</v>
      </c>
      <c r="J134" s="44"/>
      <c r="K134" s="43" t="s">
        <v>392</v>
      </c>
      <c r="L134" s="43"/>
      <c r="M134" s="43" t="s">
        <v>393</v>
      </c>
    </row>
    <row r="135" spans="2:13" ht="15">
      <c r="B135" s="22" t="s">
        <v>3</v>
      </c>
      <c r="G135" s="44" t="s">
        <v>0</v>
      </c>
      <c r="H135" s="44"/>
      <c r="I135" s="44" t="s">
        <v>0</v>
      </c>
      <c r="J135" s="44"/>
      <c r="K135" s="44" t="s">
        <v>0</v>
      </c>
      <c r="L135" s="44"/>
      <c r="M135" s="44" t="s">
        <v>0</v>
      </c>
    </row>
    <row r="137" spans="2:11" ht="15">
      <c r="B137" s="16" t="s">
        <v>118</v>
      </c>
      <c r="G137" s="24"/>
      <c r="K137" s="24"/>
    </row>
    <row r="138" spans="2:11" ht="15">
      <c r="B138" s="16" t="s">
        <v>119</v>
      </c>
      <c r="G138" s="24"/>
      <c r="K138" s="24"/>
    </row>
    <row r="139" spans="2:11" ht="15">
      <c r="B139" s="16" t="s">
        <v>24</v>
      </c>
      <c r="C139" s="16" t="s">
        <v>120</v>
      </c>
      <c r="G139" s="24"/>
      <c r="K139" s="24"/>
    </row>
    <row r="140" spans="3:13" ht="15">
      <c r="C140" s="20" t="s">
        <v>121</v>
      </c>
      <c r="G140" s="48">
        <v>424482</v>
      </c>
      <c r="I140" s="23">
        <v>92817</v>
      </c>
      <c r="K140" s="48">
        <v>497820</v>
      </c>
      <c r="M140" s="23">
        <v>157079</v>
      </c>
    </row>
    <row r="141" spans="3:13" ht="15">
      <c r="C141" s="20" t="s">
        <v>122</v>
      </c>
      <c r="G141" s="24">
        <v>-16722</v>
      </c>
      <c r="I141" s="23">
        <v>-21363</v>
      </c>
      <c r="K141" s="24">
        <v>-29602</v>
      </c>
      <c r="M141" s="23">
        <v>-44951</v>
      </c>
    </row>
    <row r="142" spans="7:11" ht="15">
      <c r="G142" s="24"/>
      <c r="K142" s="24"/>
    </row>
    <row r="143" spans="2:11" ht="15">
      <c r="B143" s="16" t="s">
        <v>27</v>
      </c>
      <c r="C143" s="16" t="s">
        <v>123</v>
      </c>
      <c r="G143" s="24"/>
      <c r="K143" s="24"/>
    </row>
    <row r="144" spans="3:13" ht="15">
      <c r="C144" s="20" t="s">
        <v>433</v>
      </c>
      <c r="G144" s="24">
        <v>-8770</v>
      </c>
      <c r="I144" s="23">
        <v>779</v>
      </c>
      <c r="K144" s="24">
        <v>-13817</v>
      </c>
      <c r="M144" s="23">
        <v>669</v>
      </c>
    </row>
    <row r="145" spans="3:11" ht="7.5" customHeight="1">
      <c r="C145" s="20"/>
      <c r="G145" s="24"/>
      <c r="K145" s="24"/>
    </row>
    <row r="146" spans="2:11" ht="15">
      <c r="B146" s="16" t="s">
        <v>124</v>
      </c>
      <c r="G146" s="24"/>
      <c r="K146" s="24"/>
    </row>
    <row r="147" spans="2:13" ht="15">
      <c r="B147" s="20" t="s">
        <v>125</v>
      </c>
      <c r="G147" s="24">
        <v>-7319</v>
      </c>
      <c r="I147" s="23">
        <v>-4627</v>
      </c>
      <c r="K147" s="24">
        <v>-16069</v>
      </c>
      <c r="M147" s="23">
        <v>-6817</v>
      </c>
    </row>
    <row r="148" spans="2:13" ht="15">
      <c r="B148" s="20" t="s">
        <v>126</v>
      </c>
      <c r="G148" s="31">
        <v>1445</v>
      </c>
      <c r="I148" s="32">
        <v>549</v>
      </c>
      <c r="K148" s="31">
        <v>1775</v>
      </c>
      <c r="M148" s="32">
        <v>1604</v>
      </c>
    </row>
    <row r="149" spans="7:13" ht="15">
      <c r="G149" s="27">
        <f>SUM(G139:G148)</f>
        <v>393116</v>
      </c>
      <c r="H149" s="28"/>
      <c r="I149" s="28">
        <f>SUM(I139:I148)</f>
        <v>68155</v>
      </c>
      <c r="J149" s="28"/>
      <c r="K149" s="27">
        <f>SUM(K139:K148)</f>
        <v>440107</v>
      </c>
      <c r="L149" s="28"/>
      <c r="M149" s="28">
        <f>SUM(M139:M148)</f>
        <v>107584</v>
      </c>
    </row>
    <row r="150" spans="7:11" ht="4.5" customHeight="1">
      <c r="G150" s="24"/>
      <c r="K150" s="24"/>
    </row>
    <row r="151" spans="2:11" ht="15">
      <c r="B151" s="16" t="s">
        <v>388</v>
      </c>
      <c r="G151" s="24"/>
      <c r="K151" s="24"/>
    </row>
    <row r="152" spans="2:13" ht="15">
      <c r="B152" s="16" t="s">
        <v>387</v>
      </c>
      <c r="G152" s="24">
        <v>-392</v>
      </c>
      <c r="I152" s="23">
        <v>1476</v>
      </c>
      <c r="K152" s="24">
        <v>16026</v>
      </c>
      <c r="M152" s="23">
        <v>1476</v>
      </c>
    </row>
    <row r="153" spans="7:13" ht="15.75" thickBot="1">
      <c r="G153" s="143">
        <f>SUM(G149:G152)</f>
        <v>392724</v>
      </c>
      <c r="I153" s="73">
        <f>SUM(I149:I152)</f>
        <v>69631</v>
      </c>
      <c r="K153" s="143">
        <f>SUM(K149:K152)</f>
        <v>456133</v>
      </c>
      <c r="M153" s="73">
        <f>SUM(M149:M152)</f>
        <v>109060</v>
      </c>
    </row>
    <row r="155" spans="2:13" ht="46.5" customHeight="1"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</row>
  </sheetData>
  <mergeCells count="11">
    <mergeCell ref="K44:M44"/>
    <mergeCell ref="B155:M155"/>
    <mergeCell ref="G133:I133"/>
    <mergeCell ref="K133:M133"/>
    <mergeCell ref="G96:I96"/>
    <mergeCell ref="K96:M96"/>
    <mergeCell ref="G44:I44"/>
    <mergeCell ref="G6:I6"/>
    <mergeCell ref="K6:M6"/>
    <mergeCell ref="G30:I30"/>
    <mergeCell ref="K30:M30"/>
  </mergeCells>
  <printOptions/>
  <pageMargins left="0.5" right="0.25" top="1" bottom="1" header="0.5" footer="0.5"/>
  <pageSetup firstPageNumber="16" useFirstPageNumber="1" horizontalDpi="180" verticalDpi="180" orientation="portrait" paperSize="9" scale="88" r:id="rId1"/>
  <headerFooter alignWithMargins="0">
    <oddHeader>&amp;L&amp;"Times New Roman,Bold"&amp;12MALAYSIAN PLANTATIONS BERHAD&amp;"Arial,Regular"&amp;10 &amp;"Times New Roman,Regular"&amp;9
&amp;12SECOND FINANCIAL QUARTER ENDED 30 SEPTEMBER 2005
_____________________________________________________</oddHeader>
    <oddFooter>&amp;C&amp;P</oddFooter>
  </headerFooter>
  <rowBreaks count="3" manualBreakCount="3">
    <brk id="41" max="12" man="1"/>
    <brk id="93" max="12" man="1"/>
    <brk id="1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43"/>
  <sheetViews>
    <sheetView showGridLines="0" view="pageBreakPreview" zoomScale="60" workbookViewId="0" topLeftCell="A1">
      <selection activeCell="N370" sqref="N370"/>
    </sheetView>
  </sheetViews>
  <sheetFormatPr defaultColWidth="9.140625" defaultRowHeight="12.75"/>
  <cols>
    <col min="1" max="1" width="5.7109375" style="16" customWidth="1"/>
    <col min="2" max="2" width="4.57421875" style="16" customWidth="1"/>
    <col min="3" max="6" width="9.140625" style="16" customWidth="1"/>
    <col min="7" max="7" width="6.28125" style="16" customWidth="1"/>
    <col min="8" max="8" width="16.28125" style="124" customWidth="1"/>
    <col min="9" max="9" width="2.7109375" style="124" customWidth="1"/>
    <col min="10" max="10" width="16.28125" style="124" customWidth="1"/>
    <col min="11" max="11" width="6.421875" style="16" customWidth="1"/>
    <col min="12" max="16384" width="9.140625" style="16" customWidth="1"/>
  </cols>
  <sheetData>
    <row r="2" spans="1:2" ht="15">
      <c r="A2" s="15" t="s">
        <v>364</v>
      </c>
      <c r="B2" s="15" t="s">
        <v>2</v>
      </c>
    </row>
    <row r="3" spans="2:10" ht="15">
      <c r="B3" s="15"/>
      <c r="H3" s="162" t="s">
        <v>3</v>
      </c>
      <c r="I3" s="162"/>
      <c r="J3" s="162"/>
    </row>
    <row r="4" spans="2:10" ht="15">
      <c r="B4" s="15"/>
      <c r="H4" s="125" t="s">
        <v>392</v>
      </c>
      <c r="I4" s="125"/>
      <c r="J4" s="125" t="s">
        <v>281</v>
      </c>
    </row>
    <row r="5" spans="2:10" ht="15">
      <c r="B5" s="15"/>
      <c r="H5" s="126" t="s">
        <v>0</v>
      </c>
      <c r="I5" s="126"/>
      <c r="J5" s="126" t="s">
        <v>0</v>
      </c>
    </row>
    <row r="6" ht="15">
      <c r="B6" s="15" t="s">
        <v>4</v>
      </c>
    </row>
    <row r="7" spans="2:8" ht="15">
      <c r="B7" s="19" t="s">
        <v>347</v>
      </c>
      <c r="H7" s="126"/>
    </row>
    <row r="8" spans="2:10" ht="15">
      <c r="B8" s="16" t="s">
        <v>13</v>
      </c>
      <c r="H8" s="126">
        <v>793430</v>
      </c>
      <c r="J8" s="124">
        <v>637091</v>
      </c>
    </row>
    <row r="9" spans="2:10" ht="15">
      <c r="B9" s="16" t="s">
        <v>298</v>
      </c>
      <c r="H9" s="126">
        <v>8328</v>
      </c>
      <c r="J9" s="124">
        <v>1974</v>
      </c>
    </row>
    <row r="10" spans="2:10" ht="15">
      <c r="B10" s="16" t="s">
        <v>397</v>
      </c>
      <c r="H10" s="126">
        <v>9918</v>
      </c>
      <c r="J10" s="124">
        <v>0</v>
      </c>
    </row>
    <row r="11" spans="2:10" ht="15.75" thickBot="1">
      <c r="B11" s="16" t="s">
        <v>6</v>
      </c>
      <c r="H11" s="127">
        <f>SUM(H8:H10)</f>
        <v>811676</v>
      </c>
      <c r="J11" s="128">
        <f>SUM(J8:J10)</f>
        <v>639065</v>
      </c>
    </row>
    <row r="12" ht="15.75" thickTop="1"/>
    <row r="15" spans="1:2" ht="15">
      <c r="A15" s="15" t="s">
        <v>365</v>
      </c>
      <c r="B15" s="15" t="s">
        <v>10</v>
      </c>
    </row>
    <row r="16" spans="8:10" ht="15">
      <c r="H16" s="162" t="s">
        <v>3</v>
      </c>
      <c r="I16" s="162"/>
      <c r="J16" s="162"/>
    </row>
    <row r="17" spans="8:10" ht="15">
      <c r="H17" s="125" t="s">
        <v>392</v>
      </c>
      <c r="I17" s="125"/>
      <c r="J17" s="125" t="s">
        <v>281</v>
      </c>
    </row>
    <row r="18" spans="8:10" ht="15">
      <c r="H18" s="126" t="s">
        <v>0</v>
      </c>
      <c r="I18" s="126"/>
      <c r="J18" s="126" t="s">
        <v>0</v>
      </c>
    </row>
    <row r="19" ht="15">
      <c r="B19" s="15" t="s">
        <v>4</v>
      </c>
    </row>
    <row r="20" ht="15">
      <c r="B20" s="19" t="s">
        <v>347</v>
      </c>
    </row>
    <row r="21" spans="2:10" ht="15">
      <c r="B21" s="16" t="s">
        <v>11</v>
      </c>
      <c r="H21" s="126">
        <v>71716</v>
      </c>
      <c r="J21" s="124">
        <v>195075</v>
      </c>
    </row>
    <row r="22" spans="2:10" s="18" customFormat="1" ht="15">
      <c r="B22" s="16" t="s">
        <v>299</v>
      </c>
      <c r="H22" s="129">
        <v>29727</v>
      </c>
      <c r="I22" s="130"/>
      <c r="J22" s="130">
        <v>84308</v>
      </c>
    </row>
    <row r="23" spans="2:10" s="18" customFormat="1" ht="15">
      <c r="B23" s="16" t="s">
        <v>300</v>
      </c>
      <c r="H23" s="129">
        <v>138804</v>
      </c>
      <c r="I23" s="130"/>
      <c r="J23" s="130">
        <v>34874</v>
      </c>
    </row>
    <row r="24" spans="2:10" s="18" customFormat="1" ht="15">
      <c r="B24" s="16" t="s">
        <v>128</v>
      </c>
      <c r="H24" s="129">
        <v>5017</v>
      </c>
      <c r="I24" s="130"/>
      <c r="J24" s="130">
        <v>5016</v>
      </c>
    </row>
    <row r="25" spans="2:10" s="18" customFormat="1" ht="15">
      <c r="B25" s="16" t="s">
        <v>398</v>
      </c>
      <c r="H25" s="129">
        <v>40244</v>
      </c>
      <c r="I25" s="130"/>
      <c r="J25" s="130">
        <v>0</v>
      </c>
    </row>
    <row r="26" spans="2:10" s="18" customFormat="1" ht="15">
      <c r="B26" s="16" t="s">
        <v>129</v>
      </c>
      <c r="H26" s="129">
        <v>0</v>
      </c>
      <c r="I26" s="130"/>
      <c r="J26" s="130">
        <v>140000</v>
      </c>
    </row>
    <row r="27" spans="2:10" s="18" customFormat="1" ht="15">
      <c r="B27" s="16" t="s">
        <v>13</v>
      </c>
      <c r="H27" s="129">
        <v>0</v>
      </c>
      <c r="I27" s="130"/>
      <c r="J27" s="130">
        <v>34798</v>
      </c>
    </row>
    <row r="28" spans="2:10" s="18" customFormat="1" ht="15">
      <c r="B28" s="16" t="s">
        <v>301</v>
      </c>
      <c r="H28" s="129">
        <v>21237</v>
      </c>
      <c r="I28" s="130"/>
      <c r="J28" s="130">
        <v>14317</v>
      </c>
    </row>
    <row r="29" spans="2:10" s="18" customFormat="1" ht="15">
      <c r="B29" s="16" t="s">
        <v>302</v>
      </c>
      <c r="H29" s="129">
        <v>561256</v>
      </c>
      <c r="I29" s="130"/>
      <c r="J29" s="130">
        <v>663428</v>
      </c>
    </row>
    <row r="30" spans="2:10" ht="15.75" thickBot="1">
      <c r="B30" s="16" t="s">
        <v>17</v>
      </c>
      <c r="H30" s="127">
        <f>SUM(H21:H29)</f>
        <v>868001</v>
      </c>
      <c r="J30" s="128">
        <f>SUM(J21:J29)</f>
        <v>1171816</v>
      </c>
    </row>
    <row r="31" ht="15.75" thickTop="1"/>
    <row r="34" spans="1:2" ht="15">
      <c r="A34" s="15" t="s">
        <v>366</v>
      </c>
      <c r="B34" s="15" t="s">
        <v>127</v>
      </c>
    </row>
    <row r="35" spans="8:10" ht="15">
      <c r="H35" s="162" t="s">
        <v>3</v>
      </c>
      <c r="I35" s="162"/>
      <c r="J35" s="162"/>
    </row>
    <row r="36" spans="8:10" ht="15">
      <c r="H36" s="125" t="s">
        <v>392</v>
      </c>
      <c r="I36" s="125"/>
      <c r="J36" s="125" t="s">
        <v>281</v>
      </c>
    </row>
    <row r="37" spans="8:10" ht="15">
      <c r="H37" s="126" t="s">
        <v>0</v>
      </c>
      <c r="I37" s="126"/>
      <c r="J37" s="126" t="s">
        <v>0</v>
      </c>
    </row>
    <row r="38" spans="2:8" ht="15">
      <c r="B38" s="15" t="s">
        <v>7</v>
      </c>
      <c r="H38" s="126"/>
    </row>
    <row r="39" spans="2:8" ht="15">
      <c r="B39" s="19" t="s">
        <v>347</v>
      </c>
      <c r="H39" s="126"/>
    </row>
    <row r="40" spans="2:10" ht="15">
      <c r="B40" s="16" t="s">
        <v>11</v>
      </c>
      <c r="H40" s="126">
        <v>254361</v>
      </c>
      <c r="J40" s="124">
        <v>160030</v>
      </c>
    </row>
    <row r="41" spans="2:10" ht="15">
      <c r="B41" s="16" t="s">
        <v>12</v>
      </c>
      <c r="H41" s="126">
        <v>110890</v>
      </c>
      <c r="J41" s="124">
        <v>77558</v>
      </c>
    </row>
    <row r="42" spans="2:10" ht="15">
      <c r="B42" s="16" t="s">
        <v>128</v>
      </c>
      <c r="H42" s="126">
        <v>570599</v>
      </c>
      <c r="J42" s="124">
        <v>671121</v>
      </c>
    </row>
    <row r="43" spans="2:10" ht="15">
      <c r="B43" s="16" t="s">
        <v>129</v>
      </c>
      <c r="H43" s="126">
        <v>215000</v>
      </c>
      <c r="J43" s="124">
        <v>38000</v>
      </c>
    </row>
    <row r="44" spans="2:10" ht="15">
      <c r="B44" s="16" t="s">
        <v>13</v>
      </c>
      <c r="H44" s="126">
        <v>818432</v>
      </c>
      <c r="J44" s="124">
        <v>826251</v>
      </c>
    </row>
    <row r="45" spans="2:10" ht="15">
      <c r="B45" s="16" t="s">
        <v>14</v>
      </c>
      <c r="H45" s="126">
        <v>344157</v>
      </c>
      <c r="J45" s="124">
        <v>254297</v>
      </c>
    </row>
    <row r="46" ht="9" customHeight="1">
      <c r="H46" s="126"/>
    </row>
    <row r="47" spans="2:8" ht="15">
      <c r="B47" s="19" t="s">
        <v>5</v>
      </c>
      <c r="H47" s="126"/>
    </row>
    <row r="48" spans="2:10" ht="15">
      <c r="B48" s="16" t="s">
        <v>131</v>
      </c>
      <c r="H48" s="126">
        <v>0</v>
      </c>
      <c r="J48" s="124">
        <v>322</v>
      </c>
    </row>
    <row r="49" spans="2:10" ht="15">
      <c r="B49" s="16" t="s">
        <v>15</v>
      </c>
      <c r="H49" s="126">
        <v>80503</v>
      </c>
      <c r="J49" s="124">
        <v>86653</v>
      </c>
    </row>
    <row r="50" ht="9" customHeight="1">
      <c r="H50" s="126"/>
    </row>
    <row r="51" spans="2:8" ht="15">
      <c r="B51" s="19" t="s">
        <v>8</v>
      </c>
      <c r="H51" s="126"/>
    </row>
    <row r="52" spans="2:10" ht="15">
      <c r="B52" s="16" t="s">
        <v>16</v>
      </c>
      <c r="H52" s="126">
        <v>25006</v>
      </c>
      <c r="J52" s="124">
        <v>22534</v>
      </c>
    </row>
    <row r="53" spans="2:10" ht="15">
      <c r="B53" s="16" t="s">
        <v>15</v>
      </c>
      <c r="H53" s="126">
        <v>566918</v>
      </c>
      <c r="J53" s="124">
        <v>571568</v>
      </c>
    </row>
    <row r="54" ht="6.75" customHeight="1">
      <c r="H54" s="126"/>
    </row>
    <row r="55" spans="8:10" ht="15">
      <c r="H55" s="131">
        <f>SUM(H40:H54)</f>
        <v>2985866</v>
      </c>
      <c r="I55" s="130"/>
      <c r="J55" s="132">
        <f>SUM(J40:J54)</f>
        <v>2708334</v>
      </c>
    </row>
    <row r="56" spans="2:10" ht="15">
      <c r="B56" s="16" t="s">
        <v>9</v>
      </c>
      <c r="H56" s="126">
        <v>-138856</v>
      </c>
      <c r="J56" s="124">
        <v>-133409</v>
      </c>
    </row>
    <row r="57" ht="6.75" customHeight="1">
      <c r="H57" s="126"/>
    </row>
    <row r="58" spans="2:10" ht="15.75" thickBot="1">
      <c r="B58" s="16" t="s">
        <v>130</v>
      </c>
      <c r="H58" s="127">
        <f>H55+H56</f>
        <v>2847010</v>
      </c>
      <c r="J58" s="128">
        <f>J55+J56</f>
        <v>2574925</v>
      </c>
    </row>
    <row r="59" ht="15.75" thickTop="1"/>
    <row r="61" spans="1:2" ht="15">
      <c r="A61" s="15" t="s">
        <v>367</v>
      </c>
      <c r="B61" s="15" t="s">
        <v>18</v>
      </c>
    </row>
    <row r="62" spans="1:2" ht="15">
      <c r="A62" s="15"/>
      <c r="B62" s="15"/>
    </row>
    <row r="63" spans="2:3" ht="15">
      <c r="B63" s="16" t="s">
        <v>24</v>
      </c>
      <c r="C63" s="19" t="s">
        <v>26</v>
      </c>
    </row>
    <row r="64" spans="2:10" ht="15">
      <c r="B64" s="15"/>
      <c r="C64" s="19"/>
      <c r="H64" s="162" t="s">
        <v>3</v>
      </c>
      <c r="I64" s="162"/>
      <c r="J64" s="162"/>
    </row>
    <row r="65" spans="3:10" ht="15">
      <c r="C65" s="19"/>
      <c r="H65" s="125" t="s">
        <v>392</v>
      </c>
      <c r="I65" s="125"/>
      <c r="J65" s="125" t="s">
        <v>281</v>
      </c>
    </row>
    <row r="66" spans="3:10" ht="15">
      <c r="C66" s="19"/>
      <c r="H66" s="126" t="s">
        <v>0</v>
      </c>
      <c r="I66" s="126"/>
      <c r="J66" s="126" t="s">
        <v>0</v>
      </c>
    </row>
    <row r="67" spans="3:10" ht="6.75" customHeight="1">
      <c r="C67" s="19"/>
      <c r="H67" s="126"/>
      <c r="I67" s="126"/>
      <c r="J67" s="126"/>
    </row>
    <row r="68" spans="3:10" ht="15">
      <c r="C68" s="16" t="s">
        <v>19</v>
      </c>
      <c r="H68" s="126">
        <v>2291774</v>
      </c>
      <c r="J68" s="124">
        <v>2427263</v>
      </c>
    </row>
    <row r="69" spans="3:8" ht="15">
      <c r="C69" s="16" t="s">
        <v>303</v>
      </c>
      <c r="H69" s="126"/>
    </row>
    <row r="70" spans="3:10" ht="15">
      <c r="C70" s="16" t="s">
        <v>39</v>
      </c>
      <c r="H70" s="126">
        <v>3642746</v>
      </c>
      <c r="J70" s="124">
        <v>3528663</v>
      </c>
    </row>
    <row r="71" spans="3:10" ht="15">
      <c r="C71" s="16" t="s">
        <v>304</v>
      </c>
      <c r="H71" s="126">
        <v>261850</v>
      </c>
      <c r="J71" s="124">
        <v>468701</v>
      </c>
    </row>
    <row r="72" spans="3:10" ht="15">
      <c r="C72" s="16" t="s">
        <v>40</v>
      </c>
      <c r="H72" s="126">
        <v>1360692</v>
      </c>
      <c r="J72" s="124">
        <v>1213638</v>
      </c>
    </row>
    <row r="73" spans="3:10" ht="15">
      <c r="C73" s="16" t="s">
        <v>305</v>
      </c>
      <c r="H73" s="126">
        <v>66507</v>
      </c>
      <c r="J73" s="124">
        <v>80503</v>
      </c>
    </row>
    <row r="74" spans="3:10" ht="15">
      <c r="C74" s="16" t="s">
        <v>306</v>
      </c>
      <c r="H74" s="126">
        <v>4758616</v>
      </c>
      <c r="J74" s="124">
        <v>4688489</v>
      </c>
    </row>
    <row r="75" spans="3:10" ht="15">
      <c r="C75" s="16" t="s">
        <v>348</v>
      </c>
      <c r="H75" s="126">
        <v>346514</v>
      </c>
      <c r="J75" s="124">
        <v>398530</v>
      </c>
    </row>
    <row r="76" spans="3:10" ht="15">
      <c r="C76" s="16" t="s">
        <v>20</v>
      </c>
      <c r="H76" s="126">
        <v>162477</v>
      </c>
      <c r="J76" s="124">
        <v>151546</v>
      </c>
    </row>
    <row r="77" spans="3:10" ht="15">
      <c r="C77" s="16" t="s">
        <v>21</v>
      </c>
      <c r="H77" s="126">
        <v>1111600</v>
      </c>
      <c r="J77" s="124">
        <v>1093095</v>
      </c>
    </row>
    <row r="78" spans="3:10" ht="15">
      <c r="C78" s="16" t="s">
        <v>412</v>
      </c>
      <c r="H78" s="126">
        <v>109843</v>
      </c>
      <c r="J78" s="124">
        <v>105586</v>
      </c>
    </row>
    <row r="79" spans="3:10" ht="15">
      <c r="C79" s="16" t="s">
        <v>349</v>
      </c>
      <c r="H79" s="126">
        <v>220927</v>
      </c>
      <c r="J79" s="124">
        <v>207807</v>
      </c>
    </row>
    <row r="80" spans="3:10" ht="15">
      <c r="C80" s="16" t="s">
        <v>307</v>
      </c>
      <c r="H80" s="126">
        <v>874101</v>
      </c>
      <c r="J80" s="124">
        <v>1055029</v>
      </c>
    </row>
    <row r="81" spans="3:10" ht="15">
      <c r="C81" s="16" t="s">
        <v>22</v>
      </c>
      <c r="H81" s="129">
        <v>248473</v>
      </c>
      <c r="J81" s="130">
        <v>236335</v>
      </c>
    </row>
    <row r="82" spans="8:10" ht="6.75" customHeight="1">
      <c r="H82" s="133"/>
      <c r="J82" s="134"/>
    </row>
    <row r="83" spans="8:10" ht="15">
      <c r="H83" s="126">
        <f>SUM(H68:H81)</f>
        <v>15456120</v>
      </c>
      <c r="J83" s="124">
        <f>SUM(J68:J81)</f>
        <v>15655185</v>
      </c>
    </row>
    <row r="84" spans="3:10" ht="15">
      <c r="C84" s="16" t="s">
        <v>132</v>
      </c>
      <c r="H84" s="129">
        <v>-492179</v>
      </c>
      <c r="J84" s="130">
        <v>-401802</v>
      </c>
    </row>
    <row r="85" spans="8:10" ht="6.75" customHeight="1">
      <c r="H85" s="133"/>
      <c r="J85" s="134"/>
    </row>
    <row r="86" spans="3:10" ht="15">
      <c r="C86" s="16" t="s">
        <v>288</v>
      </c>
      <c r="H86" s="126">
        <f>+H84+H83</f>
        <v>14963941</v>
      </c>
      <c r="J86" s="124">
        <f>+J84+J83</f>
        <v>15253383</v>
      </c>
    </row>
    <row r="87" ht="9" customHeight="1">
      <c r="H87" s="126"/>
    </row>
    <row r="88" spans="3:8" ht="15">
      <c r="C88" s="16" t="s">
        <v>133</v>
      </c>
      <c r="H88" s="126"/>
    </row>
    <row r="89" spans="3:8" ht="15">
      <c r="C89" s="16" t="s">
        <v>134</v>
      </c>
      <c r="H89" s="126"/>
    </row>
    <row r="90" spans="3:10" ht="15">
      <c r="C90" s="16" t="s">
        <v>277</v>
      </c>
      <c r="H90" s="126">
        <v>-765075</v>
      </c>
      <c r="J90" s="124">
        <v>-384462</v>
      </c>
    </row>
    <row r="91" spans="3:10" ht="15">
      <c r="C91" s="16" t="s">
        <v>278</v>
      </c>
      <c r="H91" s="126">
        <v>-211057</v>
      </c>
      <c r="J91" s="124">
        <v>-224874</v>
      </c>
    </row>
    <row r="92" ht="6.75" customHeight="1">
      <c r="H92" s="126"/>
    </row>
    <row r="93" spans="3:10" ht="15.75" thickBot="1">
      <c r="C93" s="16" t="s">
        <v>135</v>
      </c>
      <c r="H93" s="127">
        <f>SUM(H86:H91)</f>
        <v>13987809</v>
      </c>
      <c r="J93" s="128">
        <f>SUM(J86:J91)</f>
        <v>14644047</v>
      </c>
    </row>
    <row r="94" spans="8:10" ht="15.75" thickTop="1">
      <c r="H94" s="129"/>
      <c r="J94" s="130"/>
    </row>
    <row r="96" spans="2:4" ht="15">
      <c r="B96" s="16" t="s">
        <v>27</v>
      </c>
      <c r="C96" s="19" t="s">
        <v>25</v>
      </c>
      <c r="D96" s="21"/>
    </row>
    <row r="97" spans="8:10" ht="15">
      <c r="H97" s="162" t="s">
        <v>3</v>
      </c>
      <c r="I97" s="162"/>
      <c r="J97" s="162"/>
    </row>
    <row r="98" spans="8:10" ht="15">
      <c r="H98" s="125" t="s">
        <v>392</v>
      </c>
      <c r="I98" s="125"/>
      <c r="J98" s="125" t="s">
        <v>281</v>
      </c>
    </row>
    <row r="99" spans="8:10" ht="15">
      <c r="H99" s="126" t="s">
        <v>0</v>
      </c>
      <c r="I99" s="126"/>
      <c r="J99" s="126" t="s">
        <v>0</v>
      </c>
    </row>
    <row r="100" ht="8.25" customHeight="1"/>
    <row r="101" spans="3:8" ht="15">
      <c r="C101" s="16" t="s">
        <v>28</v>
      </c>
      <c r="H101" s="126"/>
    </row>
    <row r="102" spans="3:10" ht="15">
      <c r="C102" s="16" t="s">
        <v>29</v>
      </c>
      <c r="H102" s="126">
        <v>11412</v>
      </c>
      <c r="J102" s="124">
        <v>11412</v>
      </c>
    </row>
    <row r="103" spans="3:10" ht="15">
      <c r="C103" s="16" t="s">
        <v>30</v>
      </c>
      <c r="H103" s="126">
        <v>113817</v>
      </c>
      <c r="J103" s="124">
        <v>131281</v>
      </c>
    </row>
    <row r="104" spans="3:8" ht="15">
      <c r="C104" s="16" t="s">
        <v>31</v>
      </c>
      <c r="H104" s="126"/>
    </row>
    <row r="105" spans="3:10" ht="15">
      <c r="C105" s="16" t="s">
        <v>350</v>
      </c>
      <c r="H105" s="126">
        <v>4405515</v>
      </c>
      <c r="J105" s="124">
        <v>4403481</v>
      </c>
    </row>
    <row r="106" spans="3:10" ht="15">
      <c r="C106" s="16" t="s">
        <v>30</v>
      </c>
      <c r="H106" s="126">
        <v>4441499</v>
      </c>
      <c r="J106" s="124">
        <v>4796148</v>
      </c>
    </row>
    <row r="107" spans="3:10" ht="15">
      <c r="C107" s="16" t="s">
        <v>32</v>
      </c>
      <c r="H107" s="126">
        <v>19057</v>
      </c>
      <c r="J107" s="124">
        <v>19420</v>
      </c>
    </row>
    <row r="108" spans="3:10" ht="15">
      <c r="C108" s="16" t="s">
        <v>33</v>
      </c>
      <c r="H108" s="126">
        <v>5947634</v>
      </c>
      <c r="J108" s="124">
        <v>5856711</v>
      </c>
    </row>
    <row r="109" spans="3:10" ht="15">
      <c r="C109" s="16" t="s">
        <v>34</v>
      </c>
      <c r="H109" s="126">
        <v>8828</v>
      </c>
      <c r="J109" s="124">
        <v>9775</v>
      </c>
    </row>
    <row r="110" spans="3:10" ht="15">
      <c r="C110" s="16" t="s">
        <v>35</v>
      </c>
      <c r="H110" s="126">
        <v>16179</v>
      </c>
      <c r="J110" s="124">
        <v>25155</v>
      </c>
    </row>
    <row r="111" spans="8:10" ht="6.75" customHeight="1">
      <c r="H111" s="133"/>
      <c r="J111" s="134"/>
    </row>
    <row r="112" spans="3:10" ht="15.75" thickBot="1">
      <c r="C112" s="16" t="s">
        <v>23</v>
      </c>
      <c r="H112" s="127">
        <f>SUM(H101:H110)</f>
        <v>14963941</v>
      </c>
      <c r="J112" s="128">
        <f>SUM(J101:J110)</f>
        <v>15253383</v>
      </c>
    </row>
    <row r="113" ht="15.75" thickTop="1"/>
    <row r="115" spans="1:2" ht="15">
      <c r="A115" s="15" t="s">
        <v>367</v>
      </c>
      <c r="B115" s="15" t="s">
        <v>275</v>
      </c>
    </row>
    <row r="116" spans="1:2" ht="15">
      <c r="A116" s="15"/>
      <c r="B116" s="15"/>
    </row>
    <row r="117" spans="2:6" ht="15">
      <c r="B117" s="16" t="s">
        <v>36</v>
      </c>
      <c r="C117" s="19" t="s">
        <v>37</v>
      </c>
      <c r="D117" s="15"/>
      <c r="E117" s="15"/>
      <c r="F117" s="15"/>
    </row>
    <row r="118" spans="8:10" ht="15">
      <c r="H118" s="162" t="s">
        <v>3</v>
      </c>
      <c r="I118" s="162"/>
      <c r="J118" s="162"/>
    </row>
    <row r="119" spans="8:10" ht="15">
      <c r="H119" s="125" t="s">
        <v>392</v>
      </c>
      <c r="I119" s="125"/>
      <c r="J119" s="125" t="s">
        <v>281</v>
      </c>
    </row>
    <row r="120" spans="8:10" ht="15">
      <c r="H120" s="126" t="s">
        <v>0</v>
      </c>
      <c r="I120" s="126"/>
      <c r="J120" s="126" t="s">
        <v>0</v>
      </c>
    </row>
    <row r="121" spans="8:10" ht="6.75" customHeight="1">
      <c r="H121" s="126"/>
      <c r="I121" s="126"/>
      <c r="J121" s="126"/>
    </row>
    <row r="122" ht="15">
      <c r="C122" s="16" t="s">
        <v>38</v>
      </c>
    </row>
    <row r="123" spans="3:10" ht="15">
      <c r="C123" s="16" t="s">
        <v>39</v>
      </c>
      <c r="H123" s="126">
        <v>133884</v>
      </c>
      <c r="J123" s="124">
        <v>120205</v>
      </c>
    </row>
    <row r="124" spans="3:10" ht="15">
      <c r="C124" s="16" t="s">
        <v>40</v>
      </c>
      <c r="H124" s="126">
        <v>1178561</v>
      </c>
      <c r="J124" s="124">
        <v>1045119</v>
      </c>
    </row>
    <row r="125" spans="3:10" ht="15">
      <c r="C125" s="16" t="s">
        <v>136</v>
      </c>
      <c r="H125" s="126">
        <v>1218908</v>
      </c>
      <c r="J125" s="124">
        <v>1009322</v>
      </c>
    </row>
    <row r="126" spans="3:8" ht="15">
      <c r="C126" s="16" t="s">
        <v>41</v>
      </c>
      <c r="H126" s="126"/>
    </row>
    <row r="127" spans="3:10" ht="15">
      <c r="C127" s="16" t="s">
        <v>42</v>
      </c>
      <c r="H127" s="126">
        <v>9488938</v>
      </c>
      <c r="J127" s="124">
        <v>9773158</v>
      </c>
    </row>
    <row r="128" spans="3:10" ht="15">
      <c r="C128" s="16" t="s">
        <v>43</v>
      </c>
      <c r="H128" s="126">
        <v>2689232</v>
      </c>
      <c r="J128" s="124">
        <v>3064536</v>
      </c>
    </row>
    <row r="129" spans="3:10" ht="15">
      <c r="C129" s="16" t="s">
        <v>44</v>
      </c>
      <c r="H129" s="126">
        <v>254418</v>
      </c>
      <c r="J129" s="124">
        <v>241043</v>
      </c>
    </row>
    <row r="130" ht="6.75" customHeight="1">
      <c r="H130" s="126"/>
    </row>
    <row r="131" spans="3:10" ht="15.75" thickBot="1">
      <c r="C131" s="16" t="s">
        <v>23</v>
      </c>
      <c r="H131" s="127">
        <f>SUM(H123:H129)</f>
        <v>14963941</v>
      </c>
      <c r="J131" s="128">
        <f>SUM(J123:J129)</f>
        <v>15253383</v>
      </c>
    </row>
    <row r="132" ht="15.75" thickTop="1"/>
    <row r="134" spans="2:3" ht="15">
      <c r="B134" s="16" t="s">
        <v>45</v>
      </c>
      <c r="C134" s="19" t="s">
        <v>137</v>
      </c>
    </row>
    <row r="135" spans="8:10" ht="15">
      <c r="H135" s="162" t="s">
        <v>3</v>
      </c>
      <c r="I135" s="162"/>
      <c r="J135" s="162"/>
    </row>
    <row r="136" spans="8:10" ht="15">
      <c r="H136" s="125" t="s">
        <v>392</v>
      </c>
      <c r="I136" s="125"/>
      <c r="J136" s="125" t="s">
        <v>281</v>
      </c>
    </row>
    <row r="137" spans="8:10" ht="15">
      <c r="H137" s="126" t="s">
        <v>0</v>
      </c>
      <c r="I137" s="126"/>
      <c r="J137" s="126" t="s">
        <v>0</v>
      </c>
    </row>
    <row r="138" spans="8:10" ht="9" customHeight="1">
      <c r="H138" s="126"/>
      <c r="I138" s="126"/>
      <c r="J138" s="126"/>
    </row>
    <row r="139" spans="3:10" ht="15">
      <c r="C139" s="16" t="s">
        <v>46</v>
      </c>
      <c r="H139" s="126">
        <v>811169</v>
      </c>
      <c r="J139" s="124">
        <v>793692</v>
      </c>
    </row>
    <row r="140" spans="3:10" ht="15">
      <c r="C140" s="16" t="s">
        <v>47</v>
      </c>
      <c r="H140" s="126">
        <v>15917</v>
      </c>
      <c r="J140" s="124">
        <v>19407</v>
      </c>
    </row>
    <row r="141" spans="3:10" ht="15">
      <c r="C141" s="16" t="s">
        <v>48</v>
      </c>
      <c r="H141" s="126">
        <v>2008204</v>
      </c>
      <c r="J141" s="124">
        <v>2138895</v>
      </c>
    </row>
    <row r="142" spans="3:10" ht="15">
      <c r="C142" s="16" t="s">
        <v>49</v>
      </c>
      <c r="H142" s="126">
        <v>93413</v>
      </c>
      <c r="J142" s="124">
        <v>74559</v>
      </c>
    </row>
    <row r="143" spans="3:10" ht="15">
      <c r="C143" s="16" t="s">
        <v>50</v>
      </c>
      <c r="H143" s="126">
        <v>976925</v>
      </c>
      <c r="J143" s="124">
        <v>1047227</v>
      </c>
    </row>
    <row r="144" spans="3:10" ht="15">
      <c r="C144" s="16" t="s">
        <v>51</v>
      </c>
      <c r="H144" s="126">
        <v>1248161</v>
      </c>
      <c r="J144" s="124">
        <v>1340462</v>
      </c>
    </row>
    <row r="145" spans="3:10" ht="15">
      <c r="C145" s="16" t="s">
        <v>52</v>
      </c>
      <c r="H145" s="126">
        <f>H146+H147</f>
        <v>4751112</v>
      </c>
      <c r="J145" s="124">
        <f>J146+J147</f>
        <v>4741572</v>
      </c>
    </row>
    <row r="146" spans="3:10" ht="15">
      <c r="C146" s="17" t="s">
        <v>308</v>
      </c>
      <c r="H146" s="135">
        <v>3821393</v>
      </c>
      <c r="I146" s="130"/>
      <c r="J146" s="136">
        <v>3742889</v>
      </c>
    </row>
    <row r="147" spans="3:10" ht="15">
      <c r="C147" s="17" t="s">
        <v>309</v>
      </c>
      <c r="H147" s="137">
        <v>929719</v>
      </c>
      <c r="I147" s="130"/>
      <c r="J147" s="138">
        <v>998683</v>
      </c>
    </row>
    <row r="148" spans="3:10" ht="15">
      <c r="C148" s="16" t="s">
        <v>53</v>
      </c>
      <c r="H148" s="126">
        <v>1953330</v>
      </c>
      <c r="J148" s="124">
        <v>1818854</v>
      </c>
    </row>
    <row r="149" spans="3:10" ht="15">
      <c r="C149" s="16" t="s">
        <v>289</v>
      </c>
      <c r="H149" s="126">
        <v>331890</v>
      </c>
      <c r="J149" s="124">
        <v>357004</v>
      </c>
    </row>
    <row r="150" spans="3:10" ht="15">
      <c r="C150" s="16" t="s">
        <v>54</v>
      </c>
      <c r="H150" s="126">
        <v>319145</v>
      </c>
      <c r="J150" s="124">
        <v>521254</v>
      </c>
    </row>
    <row r="151" spans="3:10" ht="15">
      <c r="C151" s="16" t="s">
        <v>55</v>
      </c>
      <c r="H151" s="126">
        <v>508290</v>
      </c>
      <c r="J151" s="124">
        <v>573385</v>
      </c>
    </row>
    <row r="152" spans="3:10" ht="15">
      <c r="C152" s="16" t="s">
        <v>56</v>
      </c>
      <c r="H152" s="126">
        <v>866787</v>
      </c>
      <c r="J152" s="124">
        <v>777633</v>
      </c>
    </row>
    <row r="153" spans="3:10" ht="15">
      <c r="C153" s="16" t="s">
        <v>57</v>
      </c>
      <c r="H153" s="126">
        <v>685272</v>
      </c>
      <c r="J153" s="124">
        <v>674052</v>
      </c>
    </row>
    <row r="154" spans="3:10" ht="15">
      <c r="C154" s="16" t="s">
        <v>58</v>
      </c>
      <c r="H154" s="126">
        <v>394326</v>
      </c>
      <c r="J154" s="124">
        <v>375387</v>
      </c>
    </row>
    <row r="155" ht="6.75" customHeight="1">
      <c r="H155" s="126"/>
    </row>
    <row r="156" spans="3:10" ht="15.75" thickBot="1">
      <c r="C156" s="16" t="s">
        <v>23</v>
      </c>
      <c r="H156" s="127">
        <f>SUM(H139:H145)+SUM(H148:H154)</f>
        <v>14963941</v>
      </c>
      <c r="J156" s="128">
        <f>SUM(J139:J145)+SUM(J148:J154)</f>
        <v>15253383</v>
      </c>
    </row>
    <row r="157" ht="15.75" thickTop="1"/>
    <row r="159" spans="1:2" ht="15">
      <c r="A159" s="15" t="s">
        <v>367</v>
      </c>
      <c r="B159" s="15" t="s">
        <v>275</v>
      </c>
    </row>
    <row r="160" spans="1:2" ht="15">
      <c r="A160" s="15"/>
      <c r="B160" s="15"/>
    </row>
    <row r="161" spans="2:3" ht="15">
      <c r="B161" s="16" t="s">
        <v>59</v>
      </c>
      <c r="C161" s="19" t="s">
        <v>290</v>
      </c>
    </row>
    <row r="162" ht="15">
      <c r="C162" s="16" t="s">
        <v>310</v>
      </c>
    </row>
    <row r="164" spans="8:10" ht="15">
      <c r="H164" s="162" t="s">
        <v>3</v>
      </c>
      <c r="I164" s="162"/>
      <c r="J164" s="162"/>
    </row>
    <row r="165" spans="8:10" ht="15">
      <c r="H165" s="125" t="s">
        <v>392</v>
      </c>
      <c r="I165" s="125"/>
      <c r="J165" s="125" t="s">
        <v>281</v>
      </c>
    </row>
    <row r="166" spans="8:10" ht="15">
      <c r="H166" s="126" t="s">
        <v>0</v>
      </c>
      <c r="I166" s="126"/>
      <c r="J166" s="126" t="s">
        <v>0</v>
      </c>
    </row>
    <row r="167" spans="8:10" ht="6.75" customHeight="1">
      <c r="H167" s="126"/>
      <c r="I167" s="126"/>
      <c r="J167" s="126"/>
    </row>
    <row r="168" spans="8:10" ht="9" customHeight="1">
      <c r="H168" s="126"/>
      <c r="I168" s="126"/>
      <c r="J168" s="126"/>
    </row>
    <row r="169" spans="3:10" ht="15">
      <c r="C169" s="16" t="s">
        <v>60</v>
      </c>
      <c r="H169" s="126">
        <v>1577112</v>
      </c>
      <c r="J169" s="124">
        <v>2054418</v>
      </c>
    </row>
    <row r="170" spans="3:10" ht="15">
      <c r="C170" s="16" t="s">
        <v>61</v>
      </c>
      <c r="H170" s="126">
        <v>580562</v>
      </c>
      <c r="J170" s="124">
        <v>636341</v>
      </c>
    </row>
    <row r="171" spans="3:10" ht="15">
      <c r="C171" s="16" t="s">
        <v>138</v>
      </c>
      <c r="H171" s="126">
        <v>-141444</v>
      </c>
      <c r="J171" s="124">
        <v>-329995</v>
      </c>
    </row>
    <row r="172" spans="3:8" ht="15">
      <c r="C172" s="16" t="s">
        <v>139</v>
      </c>
      <c r="H172" s="126"/>
    </row>
    <row r="173" spans="3:10" ht="15">
      <c r="C173" s="16" t="s">
        <v>140</v>
      </c>
      <c r="H173" s="126">
        <v>0</v>
      </c>
      <c r="J173" s="124">
        <v>-12815</v>
      </c>
    </row>
    <row r="174" spans="3:10" ht="15">
      <c r="C174" s="16" t="s">
        <v>62</v>
      </c>
      <c r="H174" s="126">
        <v>-104471</v>
      </c>
      <c r="J174" s="124">
        <v>-303143</v>
      </c>
    </row>
    <row r="175" spans="3:10" ht="15">
      <c r="C175" s="16" t="s">
        <v>63</v>
      </c>
      <c r="H175" s="126">
        <v>-87607</v>
      </c>
      <c r="J175" s="124">
        <v>-467694</v>
      </c>
    </row>
    <row r="176" spans="8:10" ht="6.75" customHeight="1">
      <c r="H176" s="133"/>
      <c r="J176" s="134"/>
    </row>
    <row r="177" spans="3:10" ht="15">
      <c r="C177" s="16" t="s">
        <v>65</v>
      </c>
      <c r="H177" s="126">
        <f>SUM(H169:H175)</f>
        <v>1824152</v>
      </c>
      <c r="J177" s="124">
        <f>SUM(J169:J175)</f>
        <v>1577112</v>
      </c>
    </row>
    <row r="178" spans="3:10" ht="15">
      <c r="C178" s="16" t="s">
        <v>64</v>
      </c>
      <c r="H178" s="129">
        <v>-765075</v>
      </c>
      <c r="J178" s="130">
        <v>-384462</v>
      </c>
    </row>
    <row r="179" spans="8:10" ht="6.75" customHeight="1">
      <c r="H179" s="133"/>
      <c r="J179" s="134"/>
    </row>
    <row r="180" spans="3:8" ht="15">
      <c r="C180" s="16" t="s">
        <v>141</v>
      </c>
      <c r="H180" s="126"/>
    </row>
    <row r="181" spans="3:10" ht="15.75" thickBot="1">
      <c r="C181" s="16" t="s">
        <v>142</v>
      </c>
      <c r="H181" s="144">
        <f>+H178+H177</f>
        <v>1059077</v>
      </c>
      <c r="J181" s="139">
        <f>+J178+J177</f>
        <v>1192650</v>
      </c>
    </row>
    <row r="182" ht="15.75" thickTop="1"/>
    <row r="183" ht="15">
      <c r="C183" s="16" t="s">
        <v>311</v>
      </c>
    </row>
    <row r="184" spans="3:10" ht="15.75" thickBot="1">
      <c r="C184" s="16" t="s">
        <v>143</v>
      </c>
      <c r="H184" s="140">
        <v>0.075</v>
      </c>
      <c r="J184" s="141">
        <v>0.08</v>
      </c>
    </row>
    <row r="185" spans="8:10" ht="15">
      <c r="H185" s="130"/>
      <c r="J185" s="130"/>
    </row>
    <row r="188" spans="2:3" ht="15">
      <c r="B188" s="16" t="s">
        <v>66</v>
      </c>
      <c r="C188" s="16" t="s">
        <v>313</v>
      </c>
    </row>
    <row r="189" ht="15">
      <c r="C189" s="16" t="s">
        <v>312</v>
      </c>
    </row>
    <row r="190" spans="8:10" ht="15">
      <c r="H190" s="162" t="s">
        <v>3</v>
      </c>
      <c r="I190" s="162"/>
      <c r="J190" s="162"/>
    </row>
    <row r="191" spans="8:10" ht="15">
      <c r="H191" s="125" t="s">
        <v>392</v>
      </c>
      <c r="I191" s="125"/>
      <c r="J191" s="125" t="s">
        <v>281</v>
      </c>
    </row>
    <row r="192" spans="8:10" ht="15">
      <c r="H192" s="126" t="s">
        <v>0</v>
      </c>
      <c r="I192" s="126"/>
      <c r="J192" s="126" t="s">
        <v>0</v>
      </c>
    </row>
    <row r="193" ht="15">
      <c r="C193" s="15" t="s">
        <v>144</v>
      </c>
    </row>
    <row r="194" spans="3:10" ht="15">
      <c r="C194" s="16" t="s">
        <v>60</v>
      </c>
      <c r="H194" s="126">
        <v>224874</v>
      </c>
      <c r="J194" s="124">
        <v>224997</v>
      </c>
    </row>
    <row r="195" spans="3:10" ht="15">
      <c r="C195" s="16" t="s">
        <v>69</v>
      </c>
      <c r="H195" s="126">
        <v>14963</v>
      </c>
      <c r="J195" s="124">
        <v>31471</v>
      </c>
    </row>
    <row r="196" spans="3:10" ht="15">
      <c r="C196" s="16" t="s">
        <v>145</v>
      </c>
      <c r="H196" s="126">
        <v>-28780</v>
      </c>
      <c r="J196" s="124">
        <v>-31594</v>
      </c>
    </row>
    <row r="197" ht="6.75" customHeight="1">
      <c r="H197" s="126"/>
    </row>
    <row r="198" spans="3:10" ht="15.75" thickBot="1">
      <c r="C198" s="16" t="s">
        <v>65</v>
      </c>
      <c r="H198" s="127">
        <f>SUM(H194:H196)</f>
        <v>211057</v>
      </c>
      <c r="J198" s="128">
        <f>SUM(J194:J196)</f>
        <v>224874</v>
      </c>
    </row>
    <row r="199" ht="15.75" thickTop="1"/>
    <row r="200" ht="15">
      <c r="C200" s="16" t="s">
        <v>67</v>
      </c>
    </row>
    <row r="201" spans="3:10" ht="15.75" thickBot="1">
      <c r="C201" s="16" t="s">
        <v>68</v>
      </c>
      <c r="H201" s="140">
        <v>0.015</v>
      </c>
      <c r="J201" s="141">
        <v>0.015</v>
      </c>
    </row>
    <row r="203" ht="15">
      <c r="C203" s="15" t="s">
        <v>146</v>
      </c>
    </row>
    <row r="204" spans="3:10" ht="15">
      <c r="C204" s="16" t="s">
        <v>60</v>
      </c>
      <c r="H204" s="126">
        <v>384462</v>
      </c>
      <c r="J204" s="124">
        <v>623291</v>
      </c>
    </row>
    <row r="205" spans="3:10" ht="15">
      <c r="C205" s="16" t="s">
        <v>69</v>
      </c>
      <c r="H205" s="126">
        <v>497820</v>
      </c>
      <c r="J205" s="124">
        <v>318653</v>
      </c>
    </row>
    <row r="206" spans="3:10" ht="15">
      <c r="C206" s="16" t="s">
        <v>147</v>
      </c>
      <c r="H206" s="126">
        <v>-29602</v>
      </c>
      <c r="J206" s="124">
        <v>-76911</v>
      </c>
    </row>
    <row r="207" spans="3:8" ht="15">
      <c r="C207" s="16" t="s">
        <v>148</v>
      </c>
      <c r="H207" s="126"/>
    </row>
    <row r="208" spans="3:10" ht="15">
      <c r="C208" s="16" t="s">
        <v>149</v>
      </c>
      <c r="H208" s="126">
        <v>0</v>
      </c>
      <c r="J208" s="124">
        <v>-12815</v>
      </c>
    </row>
    <row r="209" spans="3:10" ht="15">
      <c r="C209" s="16" t="s">
        <v>63</v>
      </c>
      <c r="H209" s="126">
        <v>-87605</v>
      </c>
      <c r="J209" s="124">
        <v>-467756</v>
      </c>
    </row>
    <row r="210" ht="6.75" customHeight="1">
      <c r="H210" s="126"/>
    </row>
    <row r="211" spans="3:10" ht="15.75" thickBot="1">
      <c r="C211" s="16" t="s">
        <v>65</v>
      </c>
      <c r="H211" s="127">
        <f>SUM(H204:H209)</f>
        <v>765075</v>
      </c>
      <c r="J211" s="128">
        <f>SUM(J204:J209)</f>
        <v>384462</v>
      </c>
    </row>
    <row r="212" ht="15.75" thickTop="1"/>
    <row r="214" spans="1:8" ht="15">
      <c r="A214" s="15" t="s">
        <v>367</v>
      </c>
      <c r="B214" s="15" t="s">
        <v>275</v>
      </c>
      <c r="H214" s="142"/>
    </row>
    <row r="215" spans="1:8" ht="15">
      <c r="A215" s="15"/>
      <c r="B215" s="15"/>
      <c r="H215" s="142"/>
    </row>
    <row r="216" spans="2:3" ht="15">
      <c r="B216" s="16" t="s">
        <v>70</v>
      </c>
      <c r="C216" s="19" t="s">
        <v>314</v>
      </c>
    </row>
    <row r="217" spans="8:10" ht="15">
      <c r="H217" s="162" t="s">
        <v>3</v>
      </c>
      <c r="I217" s="162"/>
      <c r="J217" s="162"/>
    </row>
    <row r="218" spans="8:10" ht="15">
      <c r="H218" s="125" t="s">
        <v>392</v>
      </c>
      <c r="I218" s="125"/>
      <c r="J218" s="125" t="s">
        <v>281</v>
      </c>
    </row>
    <row r="219" spans="8:10" ht="15">
      <c r="H219" s="126" t="s">
        <v>0</v>
      </c>
      <c r="I219" s="126"/>
      <c r="J219" s="126" t="s">
        <v>0</v>
      </c>
    </row>
    <row r="220" spans="8:10" ht="6.75" customHeight="1">
      <c r="H220" s="126"/>
      <c r="I220" s="126"/>
      <c r="J220" s="126"/>
    </row>
    <row r="221" spans="3:10" ht="15">
      <c r="C221" s="16" t="s">
        <v>46</v>
      </c>
      <c r="H221" s="126">
        <v>76937</v>
      </c>
      <c r="J221" s="124">
        <v>58815</v>
      </c>
    </row>
    <row r="222" spans="3:10" ht="15">
      <c r="C222" s="16" t="s">
        <v>47</v>
      </c>
      <c r="H222" s="126">
        <v>636</v>
      </c>
      <c r="J222" s="124">
        <v>16</v>
      </c>
    </row>
    <row r="223" spans="3:10" ht="15">
      <c r="C223" s="16" t="s">
        <v>48</v>
      </c>
      <c r="H223" s="126">
        <v>495464</v>
      </c>
      <c r="J223" s="124">
        <v>250086</v>
      </c>
    </row>
    <row r="224" spans="3:10" ht="15">
      <c r="C224" s="16" t="s">
        <v>49</v>
      </c>
      <c r="H224" s="126">
        <v>48</v>
      </c>
      <c r="J224" s="124">
        <v>3696</v>
      </c>
    </row>
    <row r="225" spans="3:10" ht="15">
      <c r="C225" s="16" t="s">
        <v>50</v>
      </c>
      <c r="H225" s="126">
        <v>168859</v>
      </c>
      <c r="J225" s="124">
        <v>174147</v>
      </c>
    </row>
    <row r="226" spans="3:10" ht="15">
      <c r="C226" s="16" t="s">
        <v>51</v>
      </c>
      <c r="H226" s="126">
        <v>174422</v>
      </c>
      <c r="J226" s="124">
        <v>184864</v>
      </c>
    </row>
    <row r="227" spans="3:10" ht="15">
      <c r="C227" s="16" t="s">
        <v>52</v>
      </c>
      <c r="H227" s="126">
        <f>H228+H229</f>
        <v>352487</v>
      </c>
      <c r="J227" s="124">
        <f>J228+J229</f>
        <v>351302</v>
      </c>
    </row>
    <row r="228" spans="3:10" ht="15">
      <c r="C228" s="17" t="s">
        <v>315</v>
      </c>
      <c r="H228" s="135">
        <v>254414</v>
      </c>
      <c r="I228" s="142"/>
      <c r="J228" s="136">
        <v>249073</v>
      </c>
    </row>
    <row r="229" spans="3:10" ht="15">
      <c r="C229" s="17" t="s">
        <v>316</v>
      </c>
      <c r="H229" s="137">
        <v>98073</v>
      </c>
      <c r="I229" s="142"/>
      <c r="J229" s="138">
        <v>102229</v>
      </c>
    </row>
    <row r="230" spans="3:10" ht="15">
      <c r="C230" s="16" t="s">
        <v>53</v>
      </c>
      <c r="H230" s="126">
        <v>114019</v>
      </c>
      <c r="J230" s="124">
        <v>120267</v>
      </c>
    </row>
    <row r="231" spans="3:10" ht="15">
      <c r="C231" s="16" t="s">
        <v>289</v>
      </c>
      <c r="H231" s="126">
        <v>7692</v>
      </c>
      <c r="J231" s="124">
        <v>4580</v>
      </c>
    </row>
    <row r="232" spans="3:10" ht="15">
      <c r="C232" s="16" t="s">
        <v>54</v>
      </c>
      <c r="H232" s="126">
        <v>57538</v>
      </c>
      <c r="J232" s="124">
        <v>61180</v>
      </c>
    </row>
    <row r="233" spans="3:10" ht="15">
      <c r="C233" s="16" t="s">
        <v>55</v>
      </c>
      <c r="H233" s="126">
        <v>222942</v>
      </c>
      <c r="J233" s="124">
        <v>232347</v>
      </c>
    </row>
    <row r="234" spans="3:10" ht="15">
      <c r="C234" s="16" t="s">
        <v>56</v>
      </c>
      <c r="H234" s="126">
        <v>27103</v>
      </c>
      <c r="J234" s="124">
        <v>29412</v>
      </c>
    </row>
    <row r="235" spans="3:10" ht="15">
      <c r="C235" s="16" t="s">
        <v>57</v>
      </c>
      <c r="H235" s="126">
        <v>53967</v>
      </c>
      <c r="J235" s="124">
        <v>52909</v>
      </c>
    </row>
    <row r="236" spans="3:10" ht="15">
      <c r="C236" s="16" t="s">
        <v>58</v>
      </c>
      <c r="H236" s="126">
        <v>72038</v>
      </c>
      <c r="J236" s="124">
        <v>53491</v>
      </c>
    </row>
    <row r="237" ht="6.75" customHeight="1">
      <c r="H237" s="126"/>
    </row>
    <row r="238" spans="8:10" ht="15.75" thickBot="1">
      <c r="H238" s="127">
        <f>SUM(H221:H227)+SUM(H230:H236)</f>
        <v>1824152</v>
      </c>
      <c r="J238" s="128">
        <f>SUM(J221:J227)+SUM(J230:J236)</f>
        <v>1577112</v>
      </c>
    </row>
    <row r="239" ht="15.75" thickTop="1"/>
    <row r="241" spans="1:11" ht="15.75">
      <c r="A241" s="76" t="s">
        <v>368</v>
      </c>
      <c r="B241" s="161" t="s">
        <v>413</v>
      </c>
      <c r="C241" s="161"/>
      <c r="D241" s="161"/>
      <c r="E241" s="161"/>
      <c r="F241" s="161"/>
      <c r="G241" s="161"/>
      <c r="H241" s="161"/>
      <c r="I241" s="161"/>
      <c r="J241" s="161"/>
      <c r="K241" s="161"/>
    </row>
    <row r="242" spans="1:11" ht="15.75">
      <c r="A242" s="76"/>
      <c r="B242" s="77"/>
      <c r="C242" s="78"/>
      <c r="D242" s="78"/>
      <c r="E242" s="99"/>
      <c r="F242" s="100"/>
      <c r="G242" s="101"/>
      <c r="H242" s="162" t="s">
        <v>3</v>
      </c>
      <c r="I242" s="162"/>
      <c r="J242" s="162"/>
      <c r="K242" s="80"/>
    </row>
    <row r="243" spans="1:11" ht="15.75">
      <c r="A243" s="79"/>
      <c r="B243" s="81"/>
      <c r="C243" s="81"/>
      <c r="D243" s="81"/>
      <c r="E243" s="82"/>
      <c r="F243" s="82"/>
      <c r="G243" s="102"/>
      <c r="H243" s="125" t="s">
        <v>392</v>
      </c>
      <c r="I243" s="125"/>
      <c r="J243" s="125" t="s">
        <v>281</v>
      </c>
      <c r="K243" s="84"/>
    </row>
    <row r="244" spans="1:11" ht="15.75">
      <c r="A244" s="79"/>
      <c r="B244" s="81"/>
      <c r="C244" s="81"/>
      <c r="D244" s="81"/>
      <c r="E244" s="85"/>
      <c r="F244" s="85"/>
      <c r="G244" s="86"/>
      <c r="H244" s="126" t="s">
        <v>0</v>
      </c>
      <c r="I244" s="126"/>
      <c r="J244" s="126" t="s">
        <v>0</v>
      </c>
      <c r="K244" s="86"/>
    </row>
    <row r="245" spans="1:11" ht="15.75">
      <c r="A245" s="79"/>
      <c r="B245" s="77"/>
      <c r="C245" s="79"/>
      <c r="D245" s="79"/>
      <c r="E245" s="83"/>
      <c r="F245" s="83"/>
      <c r="G245" s="84"/>
      <c r="H245" s="83"/>
      <c r="I245" s="83"/>
      <c r="J245" s="83"/>
      <c r="K245" s="84"/>
    </row>
    <row r="246" spans="1:11" ht="15.75">
      <c r="A246" s="79"/>
      <c r="B246" s="77"/>
      <c r="C246" s="79"/>
      <c r="D246" s="79"/>
      <c r="E246" s="83"/>
      <c r="F246" s="83"/>
      <c r="G246" s="84"/>
      <c r="H246" s="83"/>
      <c r="I246" s="83"/>
      <c r="J246" s="83"/>
      <c r="K246" s="84"/>
    </row>
    <row r="247" spans="1:11" ht="15.75">
      <c r="A247" s="79"/>
      <c r="B247" s="109" t="s">
        <v>414</v>
      </c>
      <c r="D247" s="109"/>
      <c r="E247" s="87"/>
      <c r="F247" s="87"/>
      <c r="G247" s="103"/>
      <c r="H247" s="88">
        <v>337128</v>
      </c>
      <c r="I247" s="80"/>
      <c r="J247" s="89">
        <v>328935</v>
      </c>
      <c r="K247" s="104"/>
    </row>
    <row r="248" spans="1:11" ht="15.75">
      <c r="A248" s="79"/>
      <c r="B248" s="109" t="s">
        <v>415</v>
      </c>
      <c r="D248" s="109"/>
      <c r="E248" s="87"/>
      <c r="F248" s="87"/>
      <c r="G248" s="103"/>
      <c r="H248" s="90">
        <v>106121</v>
      </c>
      <c r="I248" s="88"/>
      <c r="J248" s="91">
        <v>128571</v>
      </c>
      <c r="K248" s="104"/>
    </row>
    <row r="249" spans="1:11" ht="15.75">
      <c r="A249" s="79"/>
      <c r="B249" s="109"/>
      <c r="D249" s="109"/>
      <c r="E249" s="80"/>
      <c r="F249" s="80"/>
      <c r="G249" s="92"/>
      <c r="H249" s="93">
        <f>SUM(H247:H248)</f>
        <v>443249</v>
      </c>
      <c r="I249" s="80"/>
      <c r="J249" s="89">
        <f>SUM(J247:J248)</f>
        <v>457506</v>
      </c>
      <c r="K249" s="104"/>
    </row>
    <row r="250" spans="1:11" ht="15.75">
      <c r="A250" s="79"/>
      <c r="B250" s="109"/>
      <c r="D250" s="109"/>
      <c r="E250" s="80"/>
      <c r="F250" s="80"/>
      <c r="G250" s="92"/>
      <c r="H250" s="80"/>
      <c r="I250" s="80"/>
      <c r="J250" s="80"/>
      <c r="K250" s="92"/>
    </row>
    <row r="251" spans="1:11" ht="15.75">
      <c r="A251" s="79"/>
      <c r="B251" s="109" t="s">
        <v>416</v>
      </c>
      <c r="D251" s="109"/>
      <c r="E251" s="80"/>
      <c r="F251" s="80"/>
      <c r="G251" s="92"/>
      <c r="H251" s="80"/>
      <c r="I251" s="80"/>
      <c r="J251" s="80"/>
      <c r="K251" s="94"/>
    </row>
    <row r="252" spans="1:11" ht="15.75">
      <c r="A252" s="79"/>
      <c r="B252" s="109" t="s">
        <v>417</v>
      </c>
      <c r="D252" s="109"/>
      <c r="E252" s="87"/>
      <c r="F252" s="87"/>
      <c r="G252" s="103"/>
      <c r="H252" s="105">
        <v>-15380</v>
      </c>
      <c r="I252" s="106"/>
      <c r="J252" s="107">
        <v>-12747</v>
      </c>
      <c r="K252" s="94"/>
    </row>
    <row r="253" spans="1:11" ht="15.75">
      <c r="A253" s="79"/>
      <c r="B253" s="109" t="s">
        <v>418</v>
      </c>
      <c r="D253" s="109"/>
      <c r="E253" s="80"/>
      <c r="F253" s="80"/>
      <c r="G253" s="92"/>
      <c r="H253" s="105"/>
      <c r="I253" s="106"/>
      <c r="J253" s="107"/>
      <c r="K253" s="94"/>
    </row>
    <row r="254" spans="1:11" ht="15.75">
      <c r="A254" s="79"/>
      <c r="B254" s="109" t="s">
        <v>419</v>
      </c>
      <c r="D254" s="109"/>
      <c r="E254" s="87"/>
      <c r="F254" s="87"/>
      <c r="G254" s="103"/>
      <c r="H254" s="105">
        <v>-29941</v>
      </c>
      <c r="I254" s="106"/>
      <c r="J254" s="107">
        <v>-14242</v>
      </c>
      <c r="K254" s="94"/>
    </row>
    <row r="255" spans="1:11" ht="16.5" thickBot="1">
      <c r="A255" s="79"/>
      <c r="B255" s="79"/>
      <c r="C255" s="109"/>
      <c r="D255" s="109"/>
      <c r="E255" s="98"/>
      <c r="F255" s="95"/>
      <c r="G255" s="98"/>
      <c r="H255" s="96">
        <f>SUM(H249:H254)</f>
        <v>397928</v>
      </c>
      <c r="I255" s="95"/>
      <c r="J255" s="96">
        <f>SUM(J249:J254)</f>
        <v>430517</v>
      </c>
      <c r="K255" s="95"/>
    </row>
    <row r="256" spans="1:11" ht="15.75">
      <c r="A256" s="79"/>
      <c r="B256" s="79"/>
      <c r="C256" s="109"/>
      <c r="D256" s="109"/>
      <c r="E256" s="80"/>
      <c r="F256" s="80"/>
      <c r="G256" s="92"/>
      <c r="H256" s="80"/>
      <c r="I256" s="80"/>
      <c r="J256" s="80"/>
      <c r="K256" s="92"/>
    </row>
    <row r="257" spans="1:11" ht="15.75">
      <c r="A257" s="79"/>
      <c r="B257" s="79"/>
      <c r="C257" s="109"/>
      <c r="D257" s="109"/>
      <c r="E257" s="80"/>
      <c r="F257" s="80"/>
      <c r="G257" s="92"/>
      <c r="H257" s="80"/>
      <c r="I257" s="80"/>
      <c r="J257" s="80"/>
      <c r="K257" s="92"/>
    </row>
    <row r="258" spans="1:11" ht="15.75">
      <c r="A258" s="79"/>
      <c r="B258" s="79"/>
      <c r="C258" s="109"/>
      <c r="D258" s="109"/>
      <c r="E258" s="80"/>
      <c r="F258" s="80"/>
      <c r="G258" s="92"/>
      <c r="H258" s="80"/>
      <c r="I258" s="80"/>
      <c r="J258" s="80"/>
      <c r="K258" s="92"/>
    </row>
    <row r="259" spans="1:2" ht="15">
      <c r="A259" s="50" t="s">
        <v>369</v>
      </c>
      <c r="B259" s="50" t="s">
        <v>152</v>
      </c>
    </row>
    <row r="260" spans="1:10" ht="15">
      <c r="A260" s="15"/>
      <c r="B260" s="15"/>
      <c r="H260" s="162" t="s">
        <v>3</v>
      </c>
      <c r="I260" s="162"/>
      <c r="J260" s="162"/>
    </row>
    <row r="261" spans="1:10" ht="15">
      <c r="A261" s="15"/>
      <c r="B261" s="15"/>
      <c r="H261" s="125" t="s">
        <v>392</v>
      </c>
      <c r="I261" s="125"/>
      <c r="J261" s="125" t="s">
        <v>281</v>
      </c>
    </row>
    <row r="262" spans="1:10" ht="15">
      <c r="A262" s="15"/>
      <c r="B262" s="15"/>
      <c r="H262" s="126" t="s">
        <v>0</v>
      </c>
      <c r="I262" s="126"/>
      <c r="J262" s="126" t="s">
        <v>0</v>
      </c>
    </row>
    <row r="263" ht="6.75" customHeight="1"/>
    <row r="264" spans="2:10" ht="15">
      <c r="B264" s="16" t="s">
        <v>153</v>
      </c>
      <c r="H264" s="126">
        <v>9</v>
      </c>
      <c r="J264" s="124">
        <v>9</v>
      </c>
    </row>
    <row r="265" spans="2:10" ht="15">
      <c r="B265" s="16" t="s">
        <v>351</v>
      </c>
      <c r="H265" s="126">
        <v>24940</v>
      </c>
      <c r="J265" s="124">
        <v>31327</v>
      </c>
    </row>
    <row r="266" spans="2:10" ht="15">
      <c r="B266" s="16" t="s">
        <v>384</v>
      </c>
      <c r="H266" s="126">
        <v>216357</v>
      </c>
      <c r="J266" s="124">
        <v>190326</v>
      </c>
    </row>
    <row r="267" spans="2:10" ht="15">
      <c r="B267" s="16" t="s">
        <v>154</v>
      </c>
      <c r="H267" s="126">
        <v>1557</v>
      </c>
      <c r="J267" s="124">
        <v>1074</v>
      </c>
    </row>
    <row r="268" spans="2:10" ht="15">
      <c r="B268" s="16" t="s">
        <v>155</v>
      </c>
      <c r="H268" s="126">
        <v>17676</v>
      </c>
      <c r="J268" s="124">
        <v>10466</v>
      </c>
    </row>
    <row r="269" spans="8:10" ht="6.75" customHeight="1">
      <c r="H269" s="133"/>
      <c r="J269" s="134"/>
    </row>
    <row r="270" spans="8:10" ht="15">
      <c r="H270" s="129">
        <f>SUM(H264:H268)</f>
        <v>260539</v>
      </c>
      <c r="J270" s="130">
        <f>SUM(J264:J268)</f>
        <v>233202</v>
      </c>
    </row>
    <row r="271" ht="7.5" customHeight="1">
      <c r="H271" s="126"/>
    </row>
    <row r="272" spans="2:10" ht="15">
      <c r="B272" s="16" t="s">
        <v>151</v>
      </c>
      <c r="H272" s="126">
        <v>-14645</v>
      </c>
      <c r="J272" s="124">
        <v>-15241</v>
      </c>
    </row>
    <row r="273" ht="6.75" customHeight="1">
      <c r="H273" s="126"/>
    </row>
    <row r="274" spans="8:10" ht="15.75" thickBot="1">
      <c r="H274" s="127">
        <f>SUM(H270:H273)</f>
        <v>245894</v>
      </c>
      <c r="J274" s="128">
        <f>SUM(J270:J273)</f>
        <v>217961</v>
      </c>
    </row>
    <row r="275" ht="15.75" thickTop="1"/>
    <row r="278" spans="1:2" ht="15">
      <c r="A278" s="50" t="s">
        <v>370</v>
      </c>
      <c r="B278" s="50" t="s">
        <v>150</v>
      </c>
    </row>
    <row r="279" spans="1:10" ht="15">
      <c r="A279" s="15"/>
      <c r="B279" s="15"/>
      <c r="H279" s="162" t="s">
        <v>3</v>
      </c>
      <c r="I279" s="162"/>
      <c r="J279" s="162"/>
    </row>
    <row r="280" spans="1:10" ht="15">
      <c r="A280" s="15"/>
      <c r="B280" s="15"/>
      <c r="H280" s="125" t="s">
        <v>392</v>
      </c>
      <c r="I280" s="125"/>
      <c r="J280" s="125" t="s">
        <v>281</v>
      </c>
    </row>
    <row r="281" spans="1:10" ht="15">
      <c r="A281" s="15"/>
      <c r="B281" s="15"/>
      <c r="H281" s="126" t="s">
        <v>0</v>
      </c>
      <c r="I281" s="126"/>
      <c r="J281" s="126" t="s">
        <v>0</v>
      </c>
    </row>
    <row r="282" ht="6.75" customHeight="1"/>
    <row r="283" ht="15">
      <c r="B283" s="19" t="s">
        <v>156</v>
      </c>
    </row>
    <row r="284" spans="2:10" ht="15">
      <c r="B284" s="16" t="s">
        <v>157</v>
      </c>
      <c r="H284" s="126">
        <v>3856588</v>
      </c>
      <c r="J284" s="124">
        <v>3651635</v>
      </c>
    </row>
    <row r="285" spans="2:10" ht="15">
      <c r="B285" s="16" t="s">
        <v>158</v>
      </c>
      <c r="H285" s="126">
        <v>1422422</v>
      </c>
      <c r="J285" s="124">
        <v>1447610</v>
      </c>
    </row>
    <row r="286" spans="2:10" ht="15">
      <c r="B286" s="16" t="s">
        <v>332</v>
      </c>
      <c r="H286" s="126">
        <v>11929907</v>
      </c>
      <c r="J286" s="124">
        <v>11815711</v>
      </c>
    </row>
    <row r="287" spans="2:10" ht="15">
      <c r="B287" s="16" t="s">
        <v>82</v>
      </c>
      <c r="H287" s="126">
        <v>52</v>
      </c>
      <c r="J287" s="124">
        <v>1974</v>
      </c>
    </row>
    <row r="288" ht="6.75" customHeight="1">
      <c r="H288" s="126"/>
    </row>
    <row r="289" spans="8:10" ht="15.75" thickBot="1">
      <c r="H289" s="127">
        <f>SUM(H284:H287)</f>
        <v>17208969</v>
      </c>
      <c r="J289" s="128">
        <f>SUM(J284:J287)</f>
        <v>16916930</v>
      </c>
    </row>
    <row r="290" ht="15.75" thickTop="1"/>
    <row r="291" spans="1:2" ht="15">
      <c r="A291" s="50"/>
      <c r="B291" s="50"/>
    </row>
    <row r="292" spans="8:10" ht="15">
      <c r="H292" s="162" t="s">
        <v>3</v>
      </c>
      <c r="I292" s="162"/>
      <c r="J292" s="162"/>
    </row>
    <row r="293" spans="8:10" ht="15">
      <c r="H293" s="125" t="s">
        <v>392</v>
      </c>
      <c r="I293" s="125"/>
      <c r="J293" s="125" t="s">
        <v>281</v>
      </c>
    </row>
    <row r="294" spans="8:10" ht="15">
      <c r="H294" s="126" t="s">
        <v>0</v>
      </c>
      <c r="I294" s="126"/>
      <c r="J294" s="126" t="s">
        <v>0</v>
      </c>
    </row>
    <row r="295" ht="15">
      <c r="B295" s="19" t="s">
        <v>25</v>
      </c>
    </row>
    <row r="296" spans="2:10" ht="15">
      <c r="B296" s="16" t="s">
        <v>159</v>
      </c>
      <c r="H296" s="126">
        <v>567886</v>
      </c>
      <c r="J296" s="124">
        <v>722515</v>
      </c>
    </row>
    <row r="297" spans="2:10" ht="15">
      <c r="B297" s="16" t="s">
        <v>160</v>
      </c>
      <c r="H297" s="126">
        <v>5960775</v>
      </c>
      <c r="J297" s="124">
        <v>6319538</v>
      </c>
    </row>
    <row r="298" spans="2:10" ht="15">
      <c r="B298" s="16" t="s">
        <v>161</v>
      </c>
      <c r="H298" s="126">
        <v>9398041</v>
      </c>
      <c r="J298" s="124">
        <v>9157973</v>
      </c>
    </row>
    <row r="299" spans="2:10" ht="15">
      <c r="B299" s="16" t="s">
        <v>82</v>
      </c>
      <c r="H299" s="126">
        <v>1282267</v>
      </c>
      <c r="J299" s="124">
        <v>716904</v>
      </c>
    </row>
    <row r="300" ht="6.75" customHeight="1">
      <c r="H300" s="126"/>
    </row>
    <row r="301" spans="8:10" ht="15.75" thickBot="1">
      <c r="H301" s="127">
        <f>SUM(H296:H299)</f>
        <v>17208969</v>
      </c>
      <c r="J301" s="128">
        <f>SUM(J296:J299)</f>
        <v>16916930</v>
      </c>
    </row>
    <row r="302" ht="15.75" thickTop="1"/>
    <row r="305" spans="1:2" ht="15">
      <c r="A305" s="15" t="s">
        <v>371</v>
      </c>
      <c r="B305" s="15" t="s">
        <v>162</v>
      </c>
    </row>
    <row r="307" spans="8:10" ht="15">
      <c r="H307" s="162" t="s">
        <v>3</v>
      </c>
      <c r="I307" s="162"/>
      <c r="J307" s="162"/>
    </row>
    <row r="308" spans="8:10" ht="15">
      <c r="H308" s="125" t="s">
        <v>392</v>
      </c>
      <c r="I308" s="125"/>
      <c r="J308" s="125" t="s">
        <v>281</v>
      </c>
    </row>
    <row r="309" spans="8:10" ht="15">
      <c r="H309" s="126" t="s">
        <v>0</v>
      </c>
      <c r="I309" s="126"/>
      <c r="J309" s="126" t="s">
        <v>0</v>
      </c>
    </row>
    <row r="310" ht="6.75" customHeight="1"/>
    <row r="311" spans="2:10" ht="15">
      <c r="B311" s="16" t="s">
        <v>163</v>
      </c>
      <c r="H311" s="126">
        <v>610755</v>
      </c>
      <c r="J311" s="124">
        <v>376048</v>
      </c>
    </row>
    <row r="312" spans="2:10" ht="15">
      <c r="B312" s="16" t="s">
        <v>164</v>
      </c>
      <c r="H312" s="126">
        <v>90650</v>
      </c>
      <c r="J312" s="124">
        <v>0</v>
      </c>
    </row>
    <row r="313" spans="2:10" ht="15">
      <c r="B313" s="16" t="s">
        <v>165</v>
      </c>
      <c r="H313" s="126">
        <v>263647</v>
      </c>
      <c r="J313" s="124">
        <v>246560</v>
      </c>
    </row>
    <row r="314" spans="2:10" ht="15">
      <c r="B314" s="16" t="s">
        <v>166</v>
      </c>
      <c r="H314" s="126">
        <v>102261</v>
      </c>
      <c r="J314" s="124">
        <v>139660</v>
      </c>
    </row>
    <row r="315" ht="6.75" customHeight="1">
      <c r="H315" s="126"/>
    </row>
    <row r="316" spans="8:10" ht="15.75" thickBot="1">
      <c r="H316" s="127">
        <f>SUM(H311:H314)</f>
        <v>1067313</v>
      </c>
      <c r="J316" s="128">
        <f>SUM(J311:J314)</f>
        <v>762268</v>
      </c>
    </row>
    <row r="317" ht="15.75" thickTop="1"/>
    <row r="320" spans="1:11" ht="15.75">
      <c r="A320" s="108" t="s">
        <v>421</v>
      </c>
      <c r="B320" s="163" t="s">
        <v>420</v>
      </c>
      <c r="C320" s="163"/>
      <c r="D320" s="163"/>
      <c r="E320" s="163"/>
      <c r="F320" s="163"/>
      <c r="G320" s="163"/>
      <c r="H320" s="163"/>
      <c r="I320" s="163"/>
      <c r="J320" s="163"/>
      <c r="K320" s="163"/>
    </row>
    <row r="322" spans="8:10" ht="15">
      <c r="H322" s="162" t="s">
        <v>3</v>
      </c>
      <c r="I322" s="162"/>
      <c r="J322" s="162"/>
    </row>
    <row r="323" spans="8:10" ht="15">
      <c r="H323" s="125" t="s">
        <v>392</v>
      </c>
      <c r="I323" s="125"/>
      <c r="J323" s="125" t="s">
        <v>281</v>
      </c>
    </row>
    <row r="324" spans="8:10" ht="15">
      <c r="H324" s="126" t="s">
        <v>0</v>
      </c>
      <c r="I324" s="126"/>
      <c r="J324" s="126" t="s">
        <v>0</v>
      </c>
    </row>
    <row r="325" spans="8:10" ht="15">
      <c r="H325" s="126"/>
      <c r="I325" s="126"/>
      <c r="J325" s="126"/>
    </row>
    <row r="326" spans="2:10" ht="15.75">
      <c r="B326" s="109" t="s">
        <v>422</v>
      </c>
      <c r="H326" s="93">
        <v>140507</v>
      </c>
      <c r="I326" s="88"/>
      <c r="J326" s="89">
        <v>156365</v>
      </c>
    </row>
    <row r="327" spans="2:10" ht="15.75">
      <c r="B327" s="109" t="s">
        <v>423</v>
      </c>
      <c r="H327" s="93">
        <v>147487</v>
      </c>
      <c r="I327" s="80"/>
      <c r="J327" s="89">
        <v>122456</v>
      </c>
    </row>
    <row r="328" spans="8:10" ht="16.5" thickBot="1">
      <c r="H328" s="96">
        <f>SUM(H326:H327)</f>
        <v>287994</v>
      </c>
      <c r="I328" s="95"/>
      <c r="J328" s="97">
        <f>SUM(J326:J327)</f>
        <v>278821</v>
      </c>
    </row>
    <row r="332" spans="1:3" ht="15">
      <c r="A332" s="50" t="s">
        <v>372</v>
      </c>
      <c r="B332" s="50" t="s">
        <v>167</v>
      </c>
      <c r="C332" s="51"/>
    </row>
    <row r="333" spans="8:10" ht="15">
      <c r="H333" s="162" t="s">
        <v>3</v>
      </c>
      <c r="I333" s="162"/>
      <c r="J333" s="162"/>
    </row>
    <row r="334" spans="8:10" ht="15">
      <c r="H334" s="125" t="s">
        <v>392</v>
      </c>
      <c r="I334" s="125"/>
      <c r="J334" s="125" t="s">
        <v>281</v>
      </c>
    </row>
    <row r="335" spans="8:10" ht="15">
      <c r="H335" s="126" t="s">
        <v>0</v>
      </c>
      <c r="I335" s="126"/>
      <c r="J335" s="126" t="s">
        <v>0</v>
      </c>
    </row>
    <row r="336" ht="6.75" customHeight="1"/>
    <row r="337" spans="2:10" ht="15">
      <c r="B337" s="16" t="s">
        <v>233</v>
      </c>
      <c r="H337" s="126">
        <v>503959</v>
      </c>
      <c r="J337" s="124">
        <v>566558</v>
      </c>
    </row>
    <row r="338" spans="2:10" ht="15">
      <c r="B338" s="16" t="s">
        <v>168</v>
      </c>
      <c r="H338" s="126">
        <v>83957</v>
      </c>
      <c r="J338" s="124">
        <v>89191</v>
      </c>
    </row>
    <row r="339" spans="2:10" ht="15">
      <c r="B339" s="16" t="s">
        <v>169</v>
      </c>
      <c r="H339" s="126">
        <v>22239</v>
      </c>
      <c r="J339" s="124">
        <v>23822</v>
      </c>
    </row>
    <row r="340" spans="2:10" ht="15">
      <c r="B340" s="16" t="s">
        <v>170</v>
      </c>
      <c r="H340" s="126">
        <v>0</v>
      </c>
      <c r="J340" s="124">
        <v>94126</v>
      </c>
    </row>
    <row r="341" spans="2:10" ht="15">
      <c r="B341" s="16" t="s">
        <v>171</v>
      </c>
      <c r="H341" s="126">
        <v>17802</v>
      </c>
      <c r="J341" s="124">
        <v>11203</v>
      </c>
    </row>
    <row r="342" ht="6.75" customHeight="1">
      <c r="H342" s="126"/>
    </row>
    <row r="343" spans="8:10" ht="15.75" thickBot="1">
      <c r="H343" s="127">
        <f>SUM(H337:H341)</f>
        <v>627957</v>
      </c>
      <c r="J343" s="128">
        <f>SUM(J337:J341)</f>
        <v>784900</v>
      </c>
    </row>
    <row r="344" ht="15.75" thickTop="1"/>
  </sheetData>
  <mergeCells count="19">
    <mergeCell ref="H260:J260"/>
    <mergeCell ref="H279:J279"/>
    <mergeCell ref="H307:J307"/>
    <mergeCell ref="H333:J333"/>
    <mergeCell ref="H292:J292"/>
    <mergeCell ref="B320:K320"/>
    <mergeCell ref="H322:J322"/>
    <mergeCell ref="H97:J97"/>
    <mergeCell ref="H3:J3"/>
    <mergeCell ref="H16:J16"/>
    <mergeCell ref="H35:J35"/>
    <mergeCell ref="H64:J64"/>
    <mergeCell ref="B241:K241"/>
    <mergeCell ref="H242:J242"/>
    <mergeCell ref="H217:J217"/>
    <mergeCell ref="H118:J118"/>
    <mergeCell ref="H135:J135"/>
    <mergeCell ref="H164:J164"/>
    <mergeCell ref="H190:J190"/>
  </mergeCells>
  <printOptions/>
  <pageMargins left="0.7480314960629921" right="0.7480314960629921" top="0.6692913385826772" bottom="0.3937007874015748" header="0.2755905511811024" footer="0.5118110236220472"/>
  <pageSetup firstPageNumber="20" useFirstPageNumber="1" horizontalDpi="180" verticalDpi="180" orientation="portrait" paperSize="9" scale="90" r:id="rId2"/>
  <headerFooter alignWithMargins="0">
    <oddHeader>&amp;L&amp;"Times New Roman,Bold"&amp;12MALAYSIAN PLANTATIONS BERHAD&amp;"Arial,Regular"&amp;10 &amp;"Times New Roman,Regular"&amp;9
&amp;12SECOND FINANCIAL QUARTER ENDED 30 SEPTEMBER 2005&amp;"Arial,Regular"&amp;10
_________________________________________________________
</oddHeader>
    <oddFooter>&amp;C&amp;P</oddFooter>
  </headerFooter>
  <rowBreaks count="6" manualBreakCount="6">
    <brk id="59" max="10" man="1"/>
    <brk id="113" max="10" man="1"/>
    <brk id="157" max="10" man="1"/>
    <brk id="212" max="10" man="1"/>
    <brk id="256" max="10" man="1"/>
    <brk id="303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showGridLines="0" workbookViewId="0" topLeftCell="A1">
      <selection activeCell="F73" sqref="F73"/>
    </sheetView>
  </sheetViews>
  <sheetFormatPr defaultColWidth="9.140625" defaultRowHeight="12.75"/>
  <cols>
    <col min="1" max="1" width="5.28125" style="51" customWidth="1"/>
    <col min="2" max="2" width="6.140625" style="51" customWidth="1"/>
    <col min="3" max="7" width="9.140625" style="51" customWidth="1"/>
    <col min="8" max="8" width="16.28125" style="51" customWidth="1"/>
    <col min="9" max="9" width="2.421875" style="51" customWidth="1"/>
    <col min="10" max="10" width="15.57421875" style="51" customWidth="1"/>
    <col min="11" max="16384" width="9.140625" style="51" customWidth="1"/>
  </cols>
  <sheetData>
    <row r="2" spans="1:4" ht="15">
      <c r="A2" s="50" t="s">
        <v>373</v>
      </c>
      <c r="B2" s="50" t="s">
        <v>172</v>
      </c>
      <c r="C2" s="50"/>
      <c r="D2" s="50"/>
    </row>
    <row r="4" ht="15">
      <c r="B4" s="51" t="s">
        <v>173</v>
      </c>
    </row>
    <row r="6" spans="8:10" ht="15">
      <c r="H6" s="110" t="s">
        <v>392</v>
      </c>
      <c r="I6" s="110"/>
      <c r="J6" s="110" t="s">
        <v>281</v>
      </c>
    </row>
    <row r="7" spans="8:10" ht="15">
      <c r="H7" s="111" t="s">
        <v>175</v>
      </c>
      <c r="I7" s="111"/>
      <c r="J7" s="111" t="s">
        <v>175</v>
      </c>
    </row>
    <row r="8" spans="8:10" ht="15">
      <c r="H8" s="112"/>
      <c r="I8" s="112"/>
      <c r="J8" s="112"/>
    </row>
    <row r="9" ht="15">
      <c r="B9" s="113" t="s">
        <v>399</v>
      </c>
    </row>
    <row r="10" spans="2:10" ht="15">
      <c r="B10" s="51" t="s">
        <v>352</v>
      </c>
      <c r="H10" s="114">
        <v>8.46</v>
      </c>
      <c r="I10" s="74"/>
      <c r="J10" s="74">
        <v>9.74</v>
      </c>
    </row>
    <row r="11" spans="2:10" ht="15.75" thickBot="1">
      <c r="B11" s="51" t="s">
        <v>174</v>
      </c>
      <c r="H11" s="145">
        <v>13.15</v>
      </c>
      <c r="I11" s="74"/>
      <c r="J11" s="75">
        <v>14.26</v>
      </c>
    </row>
    <row r="12" spans="8:10" ht="15">
      <c r="H12" s="114"/>
      <c r="I12" s="74"/>
      <c r="J12" s="74"/>
    </row>
    <row r="14" ht="15">
      <c r="B14" s="51" t="s">
        <v>291</v>
      </c>
    </row>
    <row r="16" spans="8:10" ht="15">
      <c r="H16" s="110" t="s">
        <v>392</v>
      </c>
      <c r="I16" s="110"/>
      <c r="J16" s="110" t="s">
        <v>281</v>
      </c>
    </row>
    <row r="17" spans="8:10" ht="15">
      <c r="H17" s="111" t="s">
        <v>0</v>
      </c>
      <c r="I17" s="111"/>
      <c r="J17" s="111" t="s">
        <v>0</v>
      </c>
    </row>
    <row r="18" ht="15">
      <c r="B18" s="50" t="s">
        <v>353</v>
      </c>
    </row>
    <row r="19" spans="8:10" ht="15">
      <c r="H19" s="54"/>
      <c r="I19" s="54"/>
      <c r="J19" s="54"/>
    </row>
    <row r="20" spans="2:10" ht="15">
      <c r="B20" s="51" t="s">
        <v>354</v>
      </c>
      <c r="H20" s="115">
        <v>596517</v>
      </c>
      <c r="I20" s="116"/>
      <c r="J20" s="116">
        <v>596517</v>
      </c>
    </row>
    <row r="21" spans="2:10" ht="15">
      <c r="B21" s="51" t="s">
        <v>317</v>
      </c>
      <c r="H21" s="48">
        <v>201517</v>
      </c>
      <c r="I21" s="54"/>
      <c r="J21" s="54">
        <v>201517</v>
      </c>
    </row>
    <row r="22" spans="2:10" ht="15">
      <c r="B22" s="51" t="s">
        <v>318</v>
      </c>
      <c r="H22" s="48">
        <v>429258</v>
      </c>
      <c r="I22" s="54"/>
      <c r="J22" s="54">
        <v>639903</v>
      </c>
    </row>
    <row r="23" spans="2:10" ht="15">
      <c r="B23" s="51" t="s">
        <v>319</v>
      </c>
      <c r="H23" s="48">
        <v>481395</v>
      </c>
      <c r="I23" s="54"/>
      <c r="J23" s="54">
        <v>481395</v>
      </c>
    </row>
    <row r="24" spans="2:10" ht="15">
      <c r="B24" s="51" t="s">
        <v>320</v>
      </c>
      <c r="H24" s="48">
        <v>10035</v>
      </c>
      <c r="I24" s="54"/>
      <c r="J24" s="54">
        <v>10035</v>
      </c>
    </row>
    <row r="25" spans="2:10" ht="15">
      <c r="B25" s="51" t="s">
        <v>176</v>
      </c>
      <c r="H25" s="47">
        <v>4863</v>
      </c>
      <c r="I25" s="54"/>
      <c r="J25" s="55">
        <v>3523</v>
      </c>
    </row>
    <row r="26" spans="8:10" ht="15">
      <c r="H26" s="48">
        <f>SUM(H20:H25)</f>
        <v>1723585</v>
      </c>
      <c r="I26" s="54"/>
      <c r="J26" s="54">
        <f>SUM(J20:J25)</f>
        <v>1932890</v>
      </c>
    </row>
    <row r="27" spans="2:10" ht="15">
      <c r="B27" s="51" t="s">
        <v>177</v>
      </c>
      <c r="H27" s="48">
        <v>-313128</v>
      </c>
      <c r="I27" s="54"/>
      <c r="J27" s="54">
        <v>-322969</v>
      </c>
    </row>
    <row r="28" spans="2:10" ht="15">
      <c r="B28" s="51" t="s">
        <v>178</v>
      </c>
      <c r="H28" s="48">
        <v>-125832</v>
      </c>
      <c r="I28" s="54"/>
      <c r="J28" s="54">
        <v>-44974</v>
      </c>
    </row>
    <row r="29" spans="2:10" ht="15">
      <c r="B29" s="51" t="s">
        <v>179</v>
      </c>
      <c r="H29" s="49">
        <f>SUM(H26:H28)</f>
        <v>1284625</v>
      </c>
      <c r="I29" s="54"/>
      <c r="J29" s="57">
        <f>SUM(J26:J28)</f>
        <v>1564947</v>
      </c>
    </row>
    <row r="30" spans="8:10" ht="15">
      <c r="H30" s="117"/>
      <c r="I30" s="118"/>
      <c r="J30" s="118"/>
    </row>
    <row r="31" ht="15">
      <c r="B31" s="50" t="s">
        <v>355</v>
      </c>
    </row>
    <row r="33" spans="2:10" ht="15">
      <c r="B33" s="51" t="s">
        <v>85</v>
      </c>
      <c r="H33" s="48">
        <v>502499</v>
      </c>
      <c r="I33" s="54"/>
      <c r="J33" s="54">
        <v>502499</v>
      </c>
    </row>
    <row r="34" spans="2:10" ht="15">
      <c r="B34" s="51" t="s">
        <v>180</v>
      </c>
      <c r="H34" s="48"/>
      <c r="I34" s="54"/>
      <c r="J34" s="54"/>
    </row>
    <row r="35" spans="2:10" ht="15">
      <c r="B35" s="51" t="s">
        <v>321</v>
      </c>
      <c r="H35" s="48">
        <v>211057</v>
      </c>
      <c r="I35" s="54"/>
      <c r="J35" s="54">
        <v>224874</v>
      </c>
    </row>
    <row r="36" spans="2:10" ht="15">
      <c r="B36" s="51" t="s">
        <v>181</v>
      </c>
      <c r="H36" s="49">
        <f>SUM(H33:H35)</f>
        <v>713556</v>
      </c>
      <c r="I36" s="116"/>
      <c r="J36" s="57">
        <f>SUM(J33:J35)</f>
        <v>727373</v>
      </c>
    </row>
    <row r="37" spans="8:10" ht="15">
      <c r="H37" s="115"/>
      <c r="I37" s="116"/>
      <c r="J37" s="116"/>
    </row>
    <row r="38" spans="2:10" ht="15.75" thickBot="1">
      <c r="B38" s="50" t="s">
        <v>389</v>
      </c>
      <c r="H38" s="119">
        <f>+H36+H29</f>
        <v>1998181</v>
      </c>
      <c r="I38" s="54"/>
      <c r="J38" s="56">
        <f>+J36+J29</f>
        <v>2292320</v>
      </c>
    </row>
    <row r="39" spans="8:10" ht="15.75" thickTop="1">
      <c r="H39" s="118"/>
      <c r="I39" s="118"/>
      <c r="J39" s="118"/>
    </row>
    <row r="40" spans="2:10" ht="30.75" customHeight="1">
      <c r="B40" s="164" t="s">
        <v>427</v>
      </c>
      <c r="C40" s="164"/>
      <c r="D40" s="164"/>
      <c r="E40" s="164"/>
      <c r="F40" s="164"/>
      <c r="G40" s="164"/>
      <c r="H40" s="164"/>
      <c r="I40" s="164"/>
      <c r="J40" s="164"/>
    </row>
    <row r="41" spans="8:10" ht="15">
      <c r="H41" s="110" t="s">
        <v>392</v>
      </c>
      <c r="I41" s="110"/>
      <c r="J41" s="110" t="s">
        <v>281</v>
      </c>
    </row>
    <row r="42" spans="8:10" ht="15">
      <c r="H42" s="111" t="s">
        <v>0</v>
      </c>
      <c r="I42" s="111"/>
      <c r="J42" s="111" t="s">
        <v>0</v>
      </c>
    </row>
    <row r="43" ht="15">
      <c r="B43" s="113" t="s">
        <v>191</v>
      </c>
    </row>
    <row r="44" spans="2:10" ht="15">
      <c r="B44" s="120">
        <v>0.1</v>
      </c>
      <c r="H44" s="118">
        <v>60575</v>
      </c>
      <c r="I44" s="118"/>
      <c r="J44" s="118">
        <v>71187</v>
      </c>
    </row>
    <row r="45" spans="2:10" ht="15">
      <c r="B45" s="120">
        <v>0.2</v>
      </c>
      <c r="H45" s="118">
        <v>480289</v>
      </c>
      <c r="I45" s="118"/>
      <c r="J45" s="118">
        <v>486447</v>
      </c>
    </row>
    <row r="46" spans="2:10" ht="15">
      <c r="B46" s="120">
        <v>0.5</v>
      </c>
      <c r="H46" s="118">
        <v>1838868</v>
      </c>
      <c r="I46" s="118"/>
      <c r="J46" s="118">
        <v>1784430</v>
      </c>
    </row>
    <row r="47" spans="2:10" ht="15">
      <c r="B47" s="120">
        <v>1</v>
      </c>
      <c r="H47" s="121">
        <v>12705023</v>
      </c>
      <c r="I47" s="118"/>
      <c r="J47" s="121">
        <v>13668813</v>
      </c>
    </row>
    <row r="48" spans="2:10" ht="15">
      <c r="B48" s="122" t="s">
        <v>428</v>
      </c>
      <c r="H48" s="118">
        <f>SUM(H44:H47)</f>
        <v>15084755</v>
      </c>
      <c r="I48" s="118"/>
      <c r="J48" s="118">
        <f>SUM(J44:J47)</f>
        <v>16010877</v>
      </c>
    </row>
    <row r="49" spans="8:10" ht="4.5" customHeight="1">
      <c r="H49" s="118"/>
      <c r="I49" s="118"/>
      <c r="J49" s="118"/>
    </row>
    <row r="50" spans="2:10" ht="15">
      <c r="B50" s="51" t="s">
        <v>434</v>
      </c>
      <c r="H50" s="118">
        <v>107490</v>
      </c>
      <c r="I50" s="118"/>
      <c r="J50" s="118">
        <v>60198</v>
      </c>
    </row>
    <row r="51" spans="8:10" ht="5.25" customHeight="1">
      <c r="H51" s="118"/>
      <c r="I51" s="118"/>
      <c r="J51" s="118"/>
    </row>
    <row r="52" spans="2:10" ht="15.75" thickBot="1">
      <c r="B52" s="51" t="s">
        <v>429</v>
      </c>
      <c r="H52" s="123">
        <f>+H50+H48</f>
        <v>15192245</v>
      </c>
      <c r="I52" s="118"/>
      <c r="J52" s="123">
        <f>+J50+J48</f>
        <v>16071075</v>
      </c>
    </row>
    <row r="53" ht="15.75" thickTop="1"/>
  </sheetData>
  <mergeCells count="1">
    <mergeCell ref="B40:J40"/>
  </mergeCells>
  <printOptions/>
  <pageMargins left="0.5511811023622047" right="0.3937007874015748" top="0.984251968503937" bottom="0.984251968503937" header="0.5118110236220472" footer="0.5118110236220472"/>
  <pageSetup firstPageNumber="27" useFirstPageNumber="1" horizontalDpi="180" verticalDpi="180" orientation="portrait" paperSize="9" scale="90" r:id="rId1"/>
  <headerFooter alignWithMargins="0">
    <oddHeader>&amp;L&amp;"Times New Roman,Bold"&amp;12MALAYSIAN PLANTATIONS BERHAD&amp;"Times New Roman,Regular" &amp;9
&amp;12SECOND FINANCIAL QUARTER ENDED 30 SEPTEMBER 2005
_____________________________________________________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09"/>
  <sheetViews>
    <sheetView showGridLines="0" workbookViewId="0" topLeftCell="A1">
      <pane xSplit="2" ySplit="8" topLeftCell="C9" activePane="bottomRight" state="frozen"/>
      <selection pane="topLeft" activeCell="F13" activeCellId="2" sqref="N68 H15 F13"/>
      <selection pane="topRight" activeCell="F13" activeCellId="2" sqref="N68 H15 F13"/>
      <selection pane="bottomLeft" activeCell="F13" activeCellId="2" sqref="N68 H15 F13"/>
      <selection pane="bottomRight" activeCell="M54" sqref="M54"/>
    </sheetView>
  </sheetViews>
  <sheetFormatPr defaultColWidth="9.140625" defaultRowHeight="12.75"/>
  <cols>
    <col min="1" max="1" width="4.140625" style="1" customWidth="1"/>
    <col min="2" max="2" width="33.28125" style="1" customWidth="1"/>
    <col min="3" max="3" width="14.421875" style="7" customWidth="1"/>
    <col min="4" max="4" width="1.7109375" style="1" customWidth="1"/>
    <col min="5" max="5" width="12.00390625" style="7" customWidth="1"/>
    <col min="6" max="6" width="1.7109375" style="1" customWidth="1"/>
    <col min="7" max="7" width="12.00390625" style="7" customWidth="1"/>
    <col min="8" max="8" width="1.7109375" style="1" customWidth="1"/>
    <col min="9" max="9" width="10.7109375" style="1" customWidth="1"/>
    <col min="10" max="10" width="1.7109375" style="1" customWidth="1"/>
    <col min="11" max="11" width="12.00390625" style="7" customWidth="1"/>
    <col min="12" max="12" width="1.7109375" style="1" customWidth="1"/>
    <col min="13" max="13" width="12.00390625" style="7" customWidth="1"/>
    <col min="14" max="14" width="1.7109375" style="1" customWidth="1"/>
    <col min="15" max="15" width="12.00390625" style="7" customWidth="1"/>
    <col min="16" max="16" width="1.7109375" style="1" customWidth="1"/>
    <col min="17" max="17" width="12.00390625" style="7" customWidth="1"/>
    <col min="18" max="18" width="1.7109375" style="1" customWidth="1"/>
    <col min="19" max="19" width="12.00390625" style="7" customWidth="1"/>
    <col min="20" max="20" width="1.7109375" style="1" customWidth="1"/>
    <col min="21" max="21" width="12.00390625" style="7" customWidth="1"/>
    <col min="22" max="22" width="12.00390625" style="1" customWidth="1"/>
    <col min="23" max="16384" width="9.140625" style="1" customWidth="1"/>
  </cols>
  <sheetData>
    <row r="1" ht="12.75">
      <c r="V1" s="8"/>
    </row>
    <row r="2" spans="2:2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52" t="s">
        <v>424</v>
      </c>
      <c r="B3" s="53" t="s">
        <v>221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5" spans="3:22" ht="12.75">
      <c r="C5" s="10"/>
      <c r="D5" s="11"/>
      <c r="E5" s="10"/>
      <c r="F5" s="4"/>
      <c r="G5" s="10"/>
      <c r="H5" s="4"/>
      <c r="I5" s="4"/>
      <c r="J5" s="4"/>
      <c r="K5" s="10"/>
      <c r="L5" s="11"/>
      <c r="M5" s="10"/>
      <c r="N5" s="11"/>
      <c r="O5" s="12" t="s">
        <v>182</v>
      </c>
      <c r="P5" s="11"/>
      <c r="Q5" s="12"/>
      <c r="R5" s="11"/>
      <c r="S5" s="12"/>
      <c r="T5" s="11"/>
      <c r="U5" s="12" t="s">
        <v>183</v>
      </c>
      <c r="V5" s="5"/>
    </row>
    <row r="6" spans="3:22" ht="12.75">
      <c r="C6" s="8" t="s">
        <v>184</v>
      </c>
      <c r="D6" s="4"/>
      <c r="E6" s="8" t="s">
        <v>185</v>
      </c>
      <c r="F6" s="4"/>
      <c r="G6" s="8" t="s">
        <v>335</v>
      </c>
      <c r="H6" s="4"/>
      <c r="I6" s="8" t="s">
        <v>333</v>
      </c>
      <c r="J6" s="4"/>
      <c r="K6" s="8" t="s">
        <v>187</v>
      </c>
      <c r="L6" s="4"/>
      <c r="M6" s="8" t="s">
        <v>188</v>
      </c>
      <c r="N6" s="4"/>
      <c r="O6" s="8" t="s">
        <v>189</v>
      </c>
      <c r="P6" s="4"/>
      <c r="Q6" s="8" t="s">
        <v>190</v>
      </c>
      <c r="R6" s="4"/>
      <c r="S6" s="8"/>
      <c r="T6" s="4"/>
      <c r="U6" s="8" t="s">
        <v>189</v>
      </c>
      <c r="V6" s="4"/>
    </row>
    <row r="7" spans="2:22" ht="12.75">
      <c r="B7" s="2" t="s">
        <v>191</v>
      </c>
      <c r="C7" s="8" t="s">
        <v>192</v>
      </c>
      <c r="D7" s="3"/>
      <c r="E7" s="8" t="s">
        <v>334</v>
      </c>
      <c r="F7" s="3"/>
      <c r="G7" s="8" t="s">
        <v>334</v>
      </c>
      <c r="H7" s="3"/>
      <c r="I7" s="8" t="s">
        <v>334</v>
      </c>
      <c r="J7" s="3"/>
      <c r="K7" s="8" t="s">
        <v>193</v>
      </c>
      <c r="L7" s="3"/>
      <c r="M7" s="8" t="s">
        <v>193</v>
      </c>
      <c r="N7" s="3"/>
      <c r="O7" s="8" t="s">
        <v>194</v>
      </c>
      <c r="P7" s="3"/>
      <c r="Q7" s="8" t="s">
        <v>195</v>
      </c>
      <c r="R7" s="3"/>
      <c r="S7" s="8" t="s">
        <v>196</v>
      </c>
      <c r="T7" s="3"/>
      <c r="U7" s="8" t="s">
        <v>197</v>
      </c>
      <c r="V7" s="3"/>
    </row>
    <row r="8" spans="2:21" ht="12.75">
      <c r="B8" s="2" t="s">
        <v>394</v>
      </c>
      <c r="C8" s="7" t="s">
        <v>0</v>
      </c>
      <c r="E8" s="7" t="s">
        <v>0</v>
      </c>
      <c r="G8" s="7" t="s">
        <v>0</v>
      </c>
      <c r="I8" s="7" t="s">
        <v>0</v>
      </c>
      <c r="K8" s="7" t="s">
        <v>0</v>
      </c>
      <c r="M8" s="7" t="s">
        <v>0</v>
      </c>
      <c r="O8" s="7" t="s">
        <v>0</v>
      </c>
      <c r="Q8" s="7" t="s">
        <v>0</v>
      </c>
      <c r="S8" s="7" t="s">
        <v>0</v>
      </c>
      <c r="U8" s="7" t="s">
        <v>175</v>
      </c>
    </row>
    <row r="9" ht="12.75">
      <c r="B9" s="2"/>
    </row>
    <row r="10" ht="12.75">
      <c r="B10" s="2" t="s">
        <v>198</v>
      </c>
    </row>
    <row r="11" spans="2:21" ht="12.75">
      <c r="B11" s="1" t="s">
        <v>199</v>
      </c>
      <c r="C11" s="61">
        <v>1533077</v>
      </c>
      <c r="D11" s="62"/>
      <c r="E11" s="61">
        <v>0</v>
      </c>
      <c r="F11" s="62"/>
      <c r="G11" s="61">
        <v>0</v>
      </c>
      <c r="H11" s="62"/>
      <c r="I11" s="62"/>
      <c r="J11" s="62"/>
      <c r="K11" s="61">
        <v>0</v>
      </c>
      <c r="L11" s="62"/>
      <c r="M11" s="61">
        <v>0</v>
      </c>
      <c r="N11" s="62"/>
      <c r="O11" s="61">
        <v>307216</v>
      </c>
      <c r="P11" s="62"/>
      <c r="Q11" s="61">
        <v>0</v>
      </c>
      <c r="R11" s="62"/>
      <c r="S11" s="61">
        <f>SUM(C11:Q11)</f>
        <v>1840293</v>
      </c>
      <c r="U11" s="58">
        <v>2.85</v>
      </c>
    </row>
    <row r="12" spans="2:21" ht="12.75">
      <c r="B12" s="1" t="s">
        <v>200</v>
      </c>
      <c r="C12" s="61"/>
      <c r="D12" s="62"/>
      <c r="E12" s="61"/>
      <c r="F12" s="62"/>
      <c r="G12" s="61"/>
      <c r="H12" s="62"/>
      <c r="I12" s="62"/>
      <c r="J12" s="62"/>
      <c r="K12" s="61"/>
      <c r="L12" s="62"/>
      <c r="M12" s="61"/>
      <c r="N12" s="62"/>
      <c r="O12" s="61"/>
      <c r="P12" s="62"/>
      <c r="Q12" s="61"/>
      <c r="R12" s="62"/>
      <c r="S12" s="61"/>
      <c r="U12" s="58"/>
    </row>
    <row r="13" spans="2:21" ht="12.75">
      <c r="B13" s="1" t="s">
        <v>201</v>
      </c>
      <c r="C13" s="61">
        <v>2770</v>
      </c>
      <c r="D13" s="62"/>
      <c r="E13" s="61">
        <v>1312453</v>
      </c>
      <c r="F13" s="62"/>
      <c r="G13" s="61">
        <v>0</v>
      </c>
      <c r="H13" s="62"/>
      <c r="I13" s="62">
        <v>15078</v>
      </c>
      <c r="J13" s="62"/>
      <c r="K13" s="61">
        <v>0</v>
      </c>
      <c r="L13" s="62"/>
      <c r="M13" s="61">
        <v>0</v>
      </c>
      <c r="N13" s="62"/>
      <c r="O13" s="61">
        <v>0</v>
      </c>
      <c r="P13" s="62"/>
      <c r="Q13" s="61">
        <v>0</v>
      </c>
      <c r="R13" s="62"/>
      <c r="S13" s="61">
        <f aca="true" t="shared" si="0" ref="S13:S19">SUM(C13:Q13)</f>
        <v>1330301</v>
      </c>
      <c r="U13" s="58">
        <v>2.83</v>
      </c>
    </row>
    <row r="14" spans="2:21" ht="12.75">
      <c r="B14" s="1" t="s">
        <v>79</v>
      </c>
      <c r="C14" s="61">
        <v>0</v>
      </c>
      <c r="D14" s="62"/>
      <c r="E14" s="61">
        <v>0</v>
      </c>
      <c r="F14" s="62"/>
      <c r="G14" s="61">
        <v>0</v>
      </c>
      <c r="H14" s="62"/>
      <c r="I14" s="62">
        <v>0</v>
      </c>
      <c r="J14" s="62"/>
      <c r="K14" s="61">
        <v>0</v>
      </c>
      <c r="L14" s="62"/>
      <c r="M14" s="61">
        <v>0</v>
      </c>
      <c r="N14" s="62"/>
      <c r="O14" s="61">
        <v>0</v>
      </c>
      <c r="P14" s="62"/>
      <c r="Q14" s="61">
        <v>811676</v>
      </c>
      <c r="R14" s="62"/>
      <c r="S14" s="61">
        <f t="shared" si="0"/>
        <v>811676</v>
      </c>
      <c r="U14" s="58">
        <v>2.78</v>
      </c>
    </row>
    <row r="15" spans="2:21" ht="12.75">
      <c r="B15" s="1" t="s">
        <v>80</v>
      </c>
      <c r="C15" s="61">
        <v>3451</v>
      </c>
      <c r="D15" s="62"/>
      <c r="E15" s="61">
        <v>94479</v>
      </c>
      <c r="F15" s="62"/>
      <c r="G15" s="61">
        <v>138128</v>
      </c>
      <c r="H15" s="62"/>
      <c r="I15" s="62">
        <v>11408</v>
      </c>
      <c r="J15" s="62"/>
      <c r="K15" s="61">
        <v>602061</v>
      </c>
      <c r="L15" s="62"/>
      <c r="M15" s="61">
        <v>17422</v>
      </c>
      <c r="N15" s="62"/>
      <c r="O15" s="61">
        <v>1052</v>
      </c>
      <c r="P15" s="62"/>
      <c r="Q15" s="61">
        <v>0</v>
      </c>
      <c r="R15" s="62"/>
      <c r="S15" s="61">
        <f t="shared" si="0"/>
        <v>868001</v>
      </c>
      <c r="U15" s="58">
        <v>4.33</v>
      </c>
    </row>
    <row r="16" spans="2:21" ht="12.75">
      <c r="B16" s="1" t="s">
        <v>81</v>
      </c>
      <c r="C16" s="61">
        <v>99952</v>
      </c>
      <c r="D16" s="62"/>
      <c r="E16" s="61">
        <v>756013</v>
      </c>
      <c r="F16" s="62"/>
      <c r="G16" s="61">
        <v>440738</v>
      </c>
      <c r="H16" s="62"/>
      <c r="I16" s="62">
        <v>344759</v>
      </c>
      <c r="J16" s="62"/>
      <c r="K16" s="61">
        <v>1081943</v>
      </c>
      <c r="L16" s="62"/>
      <c r="M16" s="61">
        <v>123605</v>
      </c>
      <c r="N16" s="62"/>
      <c r="O16" s="61">
        <v>0</v>
      </c>
      <c r="P16" s="62"/>
      <c r="Q16" s="61">
        <v>0</v>
      </c>
      <c r="R16" s="62"/>
      <c r="S16" s="61">
        <f t="shared" si="0"/>
        <v>2847010</v>
      </c>
      <c r="U16" s="58">
        <v>3.31</v>
      </c>
    </row>
    <row r="17" spans="2:21" s="146" customFormat="1" ht="12.75">
      <c r="B17" s="146" t="s">
        <v>202</v>
      </c>
      <c r="C17" s="147">
        <v>11886729</v>
      </c>
      <c r="D17" s="148"/>
      <c r="E17" s="147">
        <v>45646</v>
      </c>
      <c r="F17" s="148"/>
      <c r="G17" s="147">
        <v>34652</v>
      </c>
      <c r="H17" s="148"/>
      <c r="I17" s="148">
        <v>4759</v>
      </c>
      <c r="J17" s="148"/>
      <c r="K17" s="147">
        <v>938994</v>
      </c>
      <c r="L17" s="148"/>
      <c r="M17" s="147">
        <v>2053161</v>
      </c>
      <c r="N17" s="148"/>
      <c r="O17" s="147">
        <v>-976132</v>
      </c>
      <c r="P17" s="148" t="s">
        <v>340</v>
      </c>
      <c r="Q17" s="147">
        <v>0</v>
      </c>
      <c r="R17" s="148"/>
      <c r="S17" s="147">
        <f t="shared" si="0"/>
        <v>13987809</v>
      </c>
      <c r="U17" s="149">
        <v>6.82</v>
      </c>
    </row>
    <row r="18" spans="2:21" ht="12.75">
      <c r="B18" s="1" t="s">
        <v>203</v>
      </c>
      <c r="C18" s="61">
        <v>275276</v>
      </c>
      <c r="D18" s="62"/>
      <c r="E18" s="61">
        <v>106316</v>
      </c>
      <c r="F18" s="62"/>
      <c r="G18" s="61">
        <v>0</v>
      </c>
      <c r="H18" s="62"/>
      <c r="I18" s="62">
        <v>0</v>
      </c>
      <c r="J18" s="62"/>
      <c r="K18" s="61">
        <v>0</v>
      </c>
      <c r="L18" s="62"/>
      <c r="M18" s="61">
        <v>0</v>
      </c>
      <c r="N18" s="62"/>
      <c r="O18" s="61">
        <v>16336</v>
      </c>
      <c r="P18" s="62"/>
      <c r="Q18" s="61">
        <v>0</v>
      </c>
      <c r="R18" s="62"/>
      <c r="S18" s="61">
        <f t="shared" si="0"/>
        <v>397928</v>
      </c>
      <c r="U18" s="58">
        <v>9.53</v>
      </c>
    </row>
    <row r="19" spans="2:21" s="146" customFormat="1" ht="12.75">
      <c r="B19" s="146" t="s">
        <v>204</v>
      </c>
      <c r="C19" s="147">
        <v>0</v>
      </c>
      <c r="D19" s="148"/>
      <c r="E19" s="147">
        <v>0</v>
      </c>
      <c r="F19" s="148"/>
      <c r="G19" s="147">
        <v>0</v>
      </c>
      <c r="H19" s="148"/>
      <c r="I19" s="148">
        <v>0</v>
      </c>
      <c r="J19" s="148"/>
      <c r="K19" s="147">
        <v>0</v>
      </c>
      <c r="L19" s="148"/>
      <c r="M19" s="147">
        <v>0</v>
      </c>
      <c r="N19" s="148"/>
      <c r="O19" s="147">
        <v>1625149</v>
      </c>
      <c r="P19" s="148"/>
      <c r="Q19" s="147">
        <v>0</v>
      </c>
      <c r="R19" s="148"/>
      <c r="S19" s="147">
        <f t="shared" si="0"/>
        <v>1625149</v>
      </c>
      <c r="U19" s="150" t="s">
        <v>343</v>
      </c>
    </row>
    <row r="20" spans="3:22" ht="7.5" customHeight="1">
      <c r="C20" s="63"/>
      <c r="D20" s="64"/>
      <c r="E20" s="63"/>
      <c r="F20" s="62"/>
      <c r="G20" s="63"/>
      <c r="H20" s="62"/>
      <c r="I20" s="62"/>
      <c r="J20" s="62"/>
      <c r="K20" s="63"/>
      <c r="L20" s="64"/>
      <c r="M20" s="63"/>
      <c r="N20" s="64"/>
      <c r="O20" s="63"/>
      <c r="P20" s="64"/>
      <c r="Q20" s="63"/>
      <c r="R20" s="64"/>
      <c r="S20" s="63"/>
      <c r="T20" s="6"/>
      <c r="U20" s="59"/>
      <c r="V20" s="6"/>
    </row>
    <row r="21" spans="2:22" s="146" customFormat="1" ht="12.75">
      <c r="B21" s="52" t="s">
        <v>205</v>
      </c>
      <c r="C21" s="151">
        <f>SUM(C11:C19)</f>
        <v>13801255</v>
      </c>
      <c r="D21" s="152"/>
      <c r="E21" s="151">
        <f>SUM(E11:E19)</f>
        <v>2314907</v>
      </c>
      <c r="F21" s="152"/>
      <c r="G21" s="151">
        <f>SUM(G11:G19)</f>
        <v>613518</v>
      </c>
      <c r="H21" s="152"/>
      <c r="I21" s="151">
        <f>SUM(I11:I19)</f>
        <v>376004</v>
      </c>
      <c r="J21" s="152"/>
      <c r="K21" s="151">
        <f>SUM(K11:K19)</f>
        <v>2622998</v>
      </c>
      <c r="L21" s="152"/>
      <c r="M21" s="151">
        <f>SUM(M11:M19)</f>
        <v>2194188</v>
      </c>
      <c r="N21" s="152"/>
      <c r="O21" s="151">
        <f>SUM(O11:O19)</f>
        <v>973621</v>
      </c>
      <c r="P21" s="152"/>
      <c r="Q21" s="151">
        <f>SUM(Q11:Q19)</f>
        <v>811676</v>
      </c>
      <c r="R21" s="152"/>
      <c r="S21" s="151">
        <f>SUM(S11:S19)</f>
        <v>23708167</v>
      </c>
      <c r="U21" s="153"/>
      <c r="V21" s="154"/>
    </row>
    <row r="22" spans="3:21" ht="12.75">
      <c r="C22" s="61"/>
      <c r="D22" s="62"/>
      <c r="E22" s="61"/>
      <c r="F22" s="62"/>
      <c r="G22" s="61"/>
      <c r="H22" s="62"/>
      <c r="I22" s="62"/>
      <c r="J22" s="62"/>
      <c r="K22" s="61"/>
      <c r="L22" s="62"/>
      <c r="M22" s="61"/>
      <c r="N22" s="62"/>
      <c r="O22" s="61"/>
      <c r="P22" s="62"/>
      <c r="Q22" s="61"/>
      <c r="R22" s="62"/>
      <c r="S22" s="61"/>
      <c r="U22" s="58"/>
    </row>
    <row r="23" spans="3:21" ht="12.75">
      <c r="C23" s="61"/>
      <c r="D23" s="62"/>
      <c r="E23" s="61"/>
      <c r="F23" s="62"/>
      <c r="G23" s="61"/>
      <c r="H23" s="62"/>
      <c r="I23" s="62"/>
      <c r="J23" s="62"/>
      <c r="K23" s="61"/>
      <c r="L23" s="62"/>
      <c r="M23" s="61"/>
      <c r="N23" s="62"/>
      <c r="O23" s="61"/>
      <c r="P23" s="62"/>
      <c r="Q23" s="61"/>
      <c r="R23" s="62"/>
      <c r="S23" s="61"/>
      <c r="U23" s="58"/>
    </row>
    <row r="24" spans="2:21" ht="12.75">
      <c r="B24" s="2" t="s">
        <v>206</v>
      </c>
      <c r="C24" s="61"/>
      <c r="D24" s="62"/>
      <c r="E24" s="61"/>
      <c r="F24" s="62"/>
      <c r="G24" s="61"/>
      <c r="H24" s="62"/>
      <c r="I24" s="62"/>
      <c r="J24" s="62"/>
      <c r="K24" s="61"/>
      <c r="L24" s="62"/>
      <c r="M24" s="61"/>
      <c r="N24" s="62"/>
      <c r="O24" s="61"/>
      <c r="P24" s="62"/>
      <c r="Q24" s="61"/>
      <c r="R24" s="62"/>
      <c r="S24" s="61"/>
      <c r="U24" s="58"/>
    </row>
    <row r="25" spans="2:21" ht="12.75">
      <c r="B25" s="2" t="s">
        <v>207</v>
      </c>
      <c r="C25" s="61"/>
      <c r="D25" s="62"/>
      <c r="E25" s="61"/>
      <c r="F25" s="62"/>
      <c r="G25" s="61"/>
      <c r="H25" s="62"/>
      <c r="I25" s="62"/>
      <c r="J25" s="62"/>
      <c r="K25" s="61"/>
      <c r="L25" s="62"/>
      <c r="M25" s="61"/>
      <c r="N25" s="62"/>
      <c r="O25" s="61"/>
      <c r="P25" s="62"/>
      <c r="Q25" s="61"/>
      <c r="R25" s="62"/>
      <c r="S25" s="61"/>
      <c r="U25" s="58"/>
    </row>
    <row r="26" spans="2:21" ht="12.75">
      <c r="B26" s="1" t="s">
        <v>1</v>
      </c>
      <c r="C26" s="61">
        <v>9787475</v>
      </c>
      <c r="D26" s="62"/>
      <c r="E26" s="61">
        <v>1998478</v>
      </c>
      <c r="F26" s="62"/>
      <c r="G26" s="61">
        <v>1791121</v>
      </c>
      <c r="H26" s="62"/>
      <c r="I26" s="62">
        <v>2997919</v>
      </c>
      <c r="J26" s="62"/>
      <c r="K26" s="61">
        <v>633920</v>
      </c>
      <c r="L26" s="62"/>
      <c r="M26" s="61">
        <v>56</v>
      </c>
      <c r="N26" s="62"/>
      <c r="O26" s="61">
        <v>0</v>
      </c>
      <c r="P26" s="62"/>
      <c r="Q26" s="61">
        <v>0</v>
      </c>
      <c r="R26" s="62"/>
      <c r="S26" s="61">
        <f>SUM(C26:Q26)</f>
        <v>17208969</v>
      </c>
      <c r="U26" s="58">
        <v>2.53</v>
      </c>
    </row>
    <row r="27" spans="2:21" ht="12.75">
      <c r="B27" s="1" t="s">
        <v>208</v>
      </c>
      <c r="C27" s="61"/>
      <c r="D27" s="62"/>
      <c r="E27" s="61"/>
      <c r="F27" s="62"/>
      <c r="G27" s="61"/>
      <c r="H27" s="62"/>
      <c r="I27" s="62"/>
      <c r="J27" s="62"/>
      <c r="K27" s="61"/>
      <c r="L27" s="62"/>
      <c r="M27" s="61"/>
      <c r="N27" s="62"/>
      <c r="O27" s="61"/>
      <c r="P27" s="62"/>
      <c r="Q27" s="61"/>
      <c r="R27" s="62"/>
      <c r="S27" s="61"/>
      <c r="U27" s="58"/>
    </row>
    <row r="28" spans="2:21" ht="12.75">
      <c r="B28" s="1" t="s">
        <v>84</v>
      </c>
      <c r="C28" s="61">
        <v>555666</v>
      </c>
      <c r="D28" s="62"/>
      <c r="E28" s="61">
        <v>264073</v>
      </c>
      <c r="F28" s="62"/>
      <c r="G28" s="61">
        <v>12906</v>
      </c>
      <c r="H28" s="62"/>
      <c r="I28" s="62">
        <v>12402</v>
      </c>
      <c r="J28" s="62"/>
      <c r="K28" s="61">
        <v>83651</v>
      </c>
      <c r="L28" s="62"/>
      <c r="M28" s="61">
        <v>138615</v>
      </c>
      <c r="N28" s="62"/>
      <c r="O28" s="61">
        <v>0</v>
      </c>
      <c r="P28" s="62"/>
      <c r="Q28" s="61">
        <v>0</v>
      </c>
      <c r="R28" s="62"/>
      <c r="S28" s="61">
        <f>SUM(C28:Q28)</f>
        <v>1067313</v>
      </c>
      <c r="U28" s="58">
        <v>2.31</v>
      </c>
    </row>
    <row r="29" spans="2:21" ht="12.75">
      <c r="B29" s="1" t="s">
        <v>209</v>
      </c>
      <c r="C29" s="61"/>
      <c r="D29" s="62"/>
      <c r="E29" s="61"/>
      <c r="F29" s="62"/>
      <c r="G29" s="61"/>
      <c r="H29" s="62"/>
      <c r="I29" s="62"/>
      <c r="J29" s="62"/>
      <c r="K29" s="61"/>
      <c r="L29" s="62"/>
      <c r="M29" s="61"/>
      <c r="N29" s="62"/>
      <c r="O29" s="61"/>
      <c r="P29" s="62"/>
      <c r="Q29" s="61"/>
      <c r="R29" s="62"/>
      <c r="S29" s="61"/>
      <c r="U29" s="58"/>
    </row>
    <row r="30" spans="2:21" ht="12.75">
      <c r="B30" s="1" t="s">
        <v>210</v>
      </c>
      <c r="C30" s="61">
        <v>1194470</v>
      </c>
      <c r="D30" s="62"/>
      <c r="E30" s="61">
        <v>0</v>
      </c>
      <c r="F30" s="62"/>
      <c r="G30" s="61">
        <v>0</v>
      </c>
      <c r="H30" s="62"/>
      <c r="I30" s="62">
        <v>0</v>
      </c>
      <c r="J30" s="62"/>
      <c r="K30" s="61">
        <v>0</v>
      </c>
      <c r="L30" s="62"/>
      <c r="M30" s="61">
        <v>0</v>
      </c>
      <c r="N30" s="62"/>
      <c r="O30" s="61">
        <v>0</v>
      </c>
      <c r="P30" s="62"/>
      <c r="Q30" s="61">
        <v>0</v>
      </c>
      <c r="R30" s="62"/>
      <c r="S30" s="61">
        <f>SUM(C30:Q30)</f>
        <v>1194470</v>
      </c>
      <c r="U30" s="58">
        <v>2.12</v>
      </c>
    </row>
    <row r="31" spans="2:21" ht="12.75">
      <c r="B31" s="1" t="s">
        <v>213</v>
      </c>
      <c r="C31" s="61">
        <v>120776</v>
      </c>
      <c r="D31" s="62"/>
      <c r="E31" s="61">
        <v>202754</v>
      </c>
      <c r="F31" s="62"/>
      <c r="G31" s="61">
        <v>115523</v>
      </c>
      <c r="H31" s="62"/>
      <c r="I31" s="62">
        <v>0</v>
      </c>
      <c r="J31" s="62"/>
      <c r="K31" s="61">
        <v>0</v>
      </c>
      <c r="L31" s="62"/>
      <c r="M31" s="61">
        <v>0</v>
      </c>
      <c r="N31" s="62"/>
      <c r="O31" s="61">
        <v>0</v>
      </c>
      <c r="P31" s="62"/>
      <c r="Q31" s="61">
        <v>0</v>
      </c>
      <c r="R31" s="62"/>
      <c r="S31" s="61">
        <f>SUM(C31:Q31)</f>
        <v>439053</v>
      </c>
      <c r="U31" s="58">
        <v>3.02</v>
      </c>
    </row>
    <row r="32" spans="2:21" ht="12.75">
      <c r="B32" s="1" t="s">
        <v>336</v>
      </c>
      <c r="C32" s="61">
        <v>0</v>
      </c>
      <c r="D32" s="62"/>
      <c r="E32" s="61">
        <v>0</v>
      </c>
      <c r="F32" s="62"/>
      <c r="G32" s="61">
        <v>0</v>
      </c>
      <c r="H32" s="62"/>
      <c r="I32" s="62">
        <v>512412</v>
      </c>
      <c r="J32" s="62"/>
      <c r="K32" s="61">
        <v>0</v>
      </c>
      <c r="L32" s="62"/>
      <c r="M32" s="61">
        <v>0</v>
      </c>
      <c r="N32" s="62"/>
      <c r="O32" s="61">
        <v>0</v>
      </c>
      <c r="P32" s="62"/>
      <c r="Q32" s="61">
        <v>0</v>
      </c>
      <c r="R32" s="62"/>
      <c r="S32" s="61">
        <f>SUM(C32:Q32)</f>
        <v>512412</v>
      </c>
      <c r="U32" s="58">
        <v>7.75</v>
      </c>
    </row>
    <row r="33" spans="2:21" ht="12.75">
      <c r="B33" s="1" t="s">
        <v>211</v>
      </c>
      <c r="C33" s="61"/>
      <c r="D33" s="62"/>
      <c r="E33" s="61"/>
      <c r="F33" s="62"/>
      <c r="G33" s="61"/>
      <c r="H33" s="62"/>
      <c r="I33" s="62"/>
      <c r="J33" s="62"/>
      <c r="K33" s="61"/>
      <c r="L33" s="62"/>
      <c r="M33" s="61"/>
      <c r="N33" s="62"/>
      <c r="O33" s="61"/>
      <c r="P33" s="62"/>
      <c r="Q33" s="61"/>
      <c r="R33" s="62"/>
      <c r="S33" s="61"/>
      <c r="U33" s="58"/>
    </row>
    <row r="34" spans="2:21" ht="12.75">
      <c r="B34" s="1" t="s">
        <v>212</v>
      </c>
      <c r="C34" s="61">
        <v>0</v>
      </c>
      <c r="D34" s="62"/>
      <c r="E34" s="61">
        <v>0</v>
      </c>
      <c r="F34" s="62"/>
      <c r="G34" s="61">
        <v>0</v>
      </c>
      <c r="H34" s="62"/>
      <c r="I34" s="62">
        <v>8562</v>
      </c>
      <c r="J34" s="62"/>
      <c r="K34" s="61">
        <v>433727</v>
      </c>
      <c r="L34" s="62"/>
      <c r="M34" s="61">
        <v>47382</v>
      </c>
      <c r="N34" s="62"/>
      <c r="O34" s="61">
        <v>0</v>
      </c>
      <c r="P34" s="62"/>
      <c r="Q34" s="61">
        <v>0</v>
      </c>
      <c r="R34" s="62"/>
      <c r="S34" s="61">
        <f>SUM(C34:Q34)</f>
        <v>489671</v>
      </c>
      <c r="U34" s="58">
        <v>3.67</v>
      </c>
    </row>
    <row r="35" spans="2:21" ht="12.75">
      <c r="B35" s="1" t="s">
        <v>214</v>
      </c>
      <c r="C35" s="61">
        <v>287801</v>
      </c>
      <c r="D35" s="62"/>
      <c r="E35" s="61">
        <v>0</v>
      </c>
      <c r="F35" s="62"/>
      <c r="G35" s="61">
        <v>0</v>
      </c>
      <c r="H35" s="62"/>
      <c r="I35" s="62">
        <v>0</v>
      </c>
      <c r="J35" s="62"/>
      <c r="K35" s="61">
        <v>0</v>
      </c>
      <c r="L35" s="62"/>
      <c r="M35" s="61">
        <v>0</v>
      </c>
      <c r="N35" s="62"/>
      <c r="O35" s="61">
        <v>193</v>
      </c>
      <c r="P35" s="62"/>
      <c r="Q35" s="61">
        <v>0</v>
      </c>
      <c r="R35" s="62"/>
      <c r="S35" s="61">
        <f>SUM(C35:Q35)</f>
        <v>287994</v>
      </c>
      <c r="U35" s="58">
        <v>2</v>
      </c>
    </row>
    <row r="36" spans="2:21" ht="12.75">
      <c r="B36" s="1" t="s">
        <v>215</v>
      </c>
      <c r="C36" s="61">
        <v>0</v>
      </c>
      <c r="D36" s="62"/>
      <c r="E36" s="61">
        <v>0</v>
      </c>
      <c r="F36" s="62"/>
      <c r="G36" s="61">
        <v>0</v>
      </c>
      <c r="H36" s="62"/>
      <c r="I36" s="62">
        <v>0</v>
      </c>
      <c r="J36" s="62"/>
      <c r="K36" s="61">
        <v>0</v>
      </c>
      <c r="L36" s="62"/>
      <c r="M36" s="61">
        <v>0</v>
      </c>
      <c r="N36" s="62"/>
      <c r="O36" s="61">
        <v>738430</v>
      </c>
      <c r="P36" s="62"/>
      <c r="Q36" s="61">
        <v>0</v>
      </c>
      <c r="R36" s="62"/>
      <c r="S36" s="61">
        <f>SUM(C36:Q36)</f>
        <v>738430</v>
      </c>
      <c r="U36" s="60" t="s">
        <v>343</v>
      </c>
    </row>
    <row r="37" spans="3:19" ht="7.5" customHeight="1">
      <c r="C37" s="61"/>
      <c r="D37" s="62"/>
      <c r="E37" s="61"/>
      <c r="F37" s="62"/>
      <c r="G37" s="61"/>
      <c r="H37" s="62"/>
      <c r="I37" s="62"/>
      <c r="J37" s="62"/>
      <c r="K37" s="61"/>
      <c r="L37" s="62"/>
      <c r="M37" s="61"/>
      <c r="N37" s="62"/>
      <c r="O37" s="61"/>
      <c r="P37" s="62"/>
      <c r="Q37" s="61"/>
      <c r="R37" s="62"/>
      <c r="S37" s="61"/>
    </row>
    <row r="38" spans="2:22" ht="12.75">
      <c r="B38" s="2" t="s">
        <v>216</v>
      </c>
      <c r="C38" s="65">
        <f>SUM(C26:C36)</f>
        <v>11946188</v>
      </c>
      <c r="D38" s="66"/>
      <c r="E38" s="65">
        <f>SUM(E26:E36)</f>
        <v>2465305</v>
      </c>
      <c r="F38" s="66"/>
      <c r="G38" s="65">
        <f>SUM(G26:G36)</f>
        <v>1919550</v>
      </c>
      <c r="H38" s="66"/>
      <c r="I38" s="65">
        <f>SUM(I26:I36)</f>
        <v>3531295</v>
      </c>
      <c r="J38" s="66"/>
      <c r="K38" s="65">
        <f>SUM(K26:K36)</f>
        <v>1151298</v>
      </c>
      <c r="L38" s="66"/>
      <c r="M38" s="65">
        <f>SUM(M26:M36)</f>
        <v>186053</v>
      </c>
      <c r="N38" s="66"/>
      <c r="O38" s="65">
        <f>SUM(O26:O36)</f>
        <v>738623</v>
      </c>
      <c r="P38" s="66"/>
      <c r="Q38" s="65">
        <f>SUM(Q26:Q36)</f>
        <v>0</v>
      </c>
      <c r="R38" s="66"/>
      <c r="S38" s="65">
        <f>SUM(S26:S36)</f>
        <v>21938312</v>
      </c>
      <c r="U38" s="13"/>
      <c r="V38" s="6"/>
    </row>
    <row r="39" spans="3:22" ht="12.75">
      <c r="C39" s="61"/>
      <c r="D39" s="62"/>
      <c r="E39" s="61"/>
      <c r="F39" s="62"/>
      <c r="G39" s="61"/>
      <c r="H39" s="62"/>
      <c r="I39" s="62"/>
      <c r="J39" s="62"/>
      <c r="K39" s="61"/>
      <c r="L39" s="62"/>
      <c r="M39" s="61"/>
      <c r="N39" s="62"/>
      <c r="O39" s="61"/>
      <c r="P39" s="62"/>
      <c r="Q39" s="61"/>
      <c r="R39" s="62"/>
      <c r="S39" s="61"/>
      <c r="U39" s="13"/>
      <c r="V39" s="6"/>
    </row>
    <row r="40" spans="2:22" s="146" customFormat="1" ht="12.75">
      <c r="B40" s="146" t="s">
        <v>217</v>
      </c>
      <c r="C40" s="147">
        <v>0</v>
      </c>
      <c r="D40" s="148"/>
      <c r="E40" s="147">
        <v>0</v>
      </c>
      <c r="F40" s="148"/>
      <c r="G40" s="147">
        <v>0</v>
      </c>
      <c r="H40" s="148"/>
      <c r="I40" s="148">
        <v>0</v>
      </c>
      <c r="J40" s="148"/>
      <c r="K40" s="147">
        <v>0</v>
      </c>
      <c r="L40" s="148"/>
      <c r="M40" s="147">
        <v>0</v>
      </c>
      <c r="N40" s="148"/>
      <c r="O40" s="147">
        <v>1764992</v>
      </c>
      <c r="P40" s="148"/>
      <c r="Q40" s="147">
        <v>0</v>
      </c>
      <c r="R40" s="148"/>
      <c r="S40" s="147">
        <f>SUM(C40:Q40)</f>
        <v>1764992</v>
      </c>
      <c r="U40" s="155"/>
      <c r="V40" s="154"/>
    </row>
    <row r="41" spans="2:22" ht="12.75">
      <c r="B41" s="1" t="s">
        <v>176</v>
      </c>
      <c r="C41" s="61">
        <v>0</v>
      </c>
      <c r="D41" s="62"/>
      <c r="E41" s="61">
        <v>0</v>
      </c>
      <c r="F41" s="62"/>
      <c r="G41" s="61">
        <v>0</v>
      </c>
      <c r="H41" s="62"/>
      <c r="I41" s="62">
        <v>0</v>
      </c>
      <c r="J41" s="62"/>
      <c r="K41" s="61">
        <v>0</v>
      </c>
      <c r="L41" s="62"/>
      <c r="M41" s="61">
        <v>0</v>
      </c>
      <c r="N41" s="62"/>
      <c r="O41" s="61">
        <v>4863</v>
      </c>
      <c r="P41" s="62"/>
      <c r="Q41" s="61">
        <v>0</v>
      </c>
      <c r="R41" s="62"/>
      <c r="S41" s="61">
        <f>SUM(C41:Q41)</f>
        <v>4863</v>
      </c>
      <c r="U41" s="13"/>
      <c r="V41" s="6"/>
    </row>
    <row r="42" spans="3:22" ht="6.75" customHeight="1">
      <c r="C42" s="63"/>
      <c r="D42" s="62"/>
      <c r="E42" s="63"/>
      <c r="F42" s="62"/>
      <c r="G42" s="63"/>
      <c r="H42" s="62"/>
      <c r="I42" s="62"/>
      <c r="J42" s="62"/>
      <c r="K42" s="63"/>
      <c r="L42" s="62"/>
      <c r="M42" s="63"/>
      <c r="N42" s="62"/>
      <c r="O42" s="63"/>
      <c r="P42" s="62"/>
      <c r="Q42" s="63"/>
      <c r="R42" s="62"/>
      <c r="S42" s="63"/>
      <c r="U42" s="13"/>
      <c r="V42" s="6"/>
    </row>
    <row r="43" spans="2:22" ht="12.75">
      <c r="B43" s="2" t="s">
        <v>218</v>
      </c>
      <c r="C43" s="67"/>
      <c r="D43" s="68"/>
      <c r="E43" s="67"/>
      <c r="F43" s="68"/>
      <c r="G43" s="67"/>
      <c r="H43" s="68"/>
      <c r="I43" s="68"/>
      <c r="J43" s="68"/>
      <c r="K43" s="67"/>
      <c r="L43" s="68"/>
      <c r="M43" s="67"/>
      <c r="N43" s="68"/>
      <c r="O43" s="67"/>
      <c r="P43" s="68"/>
      <c r="Q43" s="67"/>
      <c r="R43" s="68"/>
      <c r="S43" s="67"/>
      <c r="U43" s="13"/>
      <c r="V43" s="6"/>
    </row>
    <row r="44" spans="2:22" s="146" customFormat="1" ht="13.5" thickBot="1">
      <c r="B44" s="52" t="s">
        <v>219</v>
      </c>
      <c r="C44" s="156">
        <f>+C41+C40+C38</f>
        <v>11946188</v>
      </c>
      <c r="D44" s="157"/>
      <c r="E44" s="156">
        <f aca="true" t="shared" si="1" ref="E44:S44">+E41+E40+E38</f>
        <v>2465305</v>
      </c>
      <c r="F44" s="156"/>
      <c r="G44" s="156">
        <f t="shared" si="1"/>
        <v>1919550</v>
      </c>
      <c r="H44" s="156"/>
      <c r="I44" s="156">
        <f t="shared" si="1"/>
        <v>3531295</v>
      </c>
      <c r="J44" s="156"/>
      <c r="K44" s="156">
        <f t="shared" si="1"/>
        <v>1151298</v>
      </c>
      <c r="L44" s="156"/>
      <c r="M44" s="156">
        <f t="shared" si="1"/>
        <v>186053</v>
      </c>
      <c r="N44" s="156"/>
      <c r="O44" s="156">
        <f t="shared" si="1"/>
        <v>2508478</v>
      </c>
      <c r="P44" s="156"/>
      <c r="Q44" s="156">
        <f t="shared" si="1"/>
        <v>0</v>
      </c>
      <c r="R44" s="156"/>
      <c r="S44" s="156">
        <f t="shared" si="1"/>
        <v>23708167</v>
      </c>
      <c r="T44" s="154"/>
      <c r="U44" s="155"/>
      <c r="V44" s="154"/>
    </row>
    <row r="45" spans="3:22" ht="8.25" customHeight="1" thickTop="1">
      <c r="C45" s="61"/>
      <c r="D45" s="62"/>
      <c r="E45" s="61"/>
      <c r="F45" s="62"/>
      <c r="G45" s="61"/>
      <c r="H45" s="62"/>
      <c r="I45" s="62"/>
      <c r="J45" s="62"/>
      <c r="K45" s="61"/>
      <c r="L45" s="62"/>
      <c r="M45" s="61"/>
      <c r="N45" s="62"/>
      <c r="O45" s="61"/>
      <c r="P45" s="62"/>
      <c r="Q45" s="61"/>
      <c r="R45" s="62"/>
      <c r="S45" s="61"/>
      <c r="U45" s="13"/>
      <c r="V45" s="6"/>
    </row>
    <row r="46" spans="2:22" ht="12.75">
      <c r="B46" s="1" t="s">
        <v>337</v>
      </c>
      <c r="C46" s="61"/>
      <c r="D46" s="62"/>
      <c r="E46" s="61"/>
      <c r="F46" s="62"/>
      <c r="G46" s="61"/>
      <c r="H46" s="62"/>
      <c r="I46" s="62"/>
      <c r="J46" s="62"/>
      <c r="K46" s="61"/>
      <c r="L46" s="62"/>
      <c r="M46" s="61"/>
      <c r="N46" s="62"/>
      <c r="O46" s="61"/>
      <c r="P46" s="62"/>
      <c r="Q46" s="61"/>
      <c r="R46" s="62"/>
      <c r="S46" s="61"/>
      <c r="U46" s="13"/>
      <c r="V46" s="6"/>
    </row>
    <row r="47" spans="2:22" ht="12.75">
      <c r="B47" s="1" t="s">
        <v>338</v>
      </c>
      <c r="C47" s="61">
        <f>C21-C44</f>
        <v>1855067</v>
      </c>
      <c r="D47" s="62"/>
      <c r="E47" s="61">
        <f>E21-E44</f>
        <v>-150398</v>
      </c>
      <c r="F47" s="62"/>
      <c r="G47" s="61">
        <f>G21-G44</f>
        <v>-1306032</v>
      </c>
      <c r="H47" s="62"/>
      <c r="I47" s="61">
        <f>I21-I44</f>
        <v>-3155291</v>
      </c>
      <c r="J47" s="62"/>
      <c r="K47" s="61">
        <f>K21-K44</f>
        <v>1471700</v>
      </c>
      <c r="L47" s="62"/>
      <c r="M47" s="61">
        <f>M21-M44</f>
        <v>2008135</v>
      </c>
      <c r="N47" s="62"/>
      <c r="O47" s="61">
        <f>O21-O44</f>
        <v>-1534857</v>
      </c>
      <c r="P47" s="62"/>
      <c r="Q47" s="61">
        <f>Q21-Q44</f>
        <v>811676</v>
      </c>
      <c r="R47" s="62"/>
      <c r="S47" s="61">
        <f>S21-S44</f>
        <v>0</v>
      </c>
      <c r="U47" s="13"/>
      <c r="V47" s="6"/>
    </row>
    <row r="48" spans="3:22" ht="6.75" customHeight="1">
      <c r="C48" s="61"/>
      <c r="D48" s="62"/>
      <c r="E48" s="61"/>
      <c r="F48" s="62"/>
      <c r="G48" s="61"/>
      <c r="H48" s="62"/>
      <c r="I48" s="62"/>
      <c r="J48" s="62"/>
      <c r="K48" s="61"/>
      <c r="L48" s="62"/>
      <c r="M48" s="61"/>
      <c r="N48" s="62"/>
      <c r="O48" s="61"/>
      <c r="P48" s="62"/>
      <c r="Q48" s="61"/>
      <c r="R48" s="62"/>
      <c r="S48" s="61"/>
      <c r="U48" s="13"/>
      <c r="V48" s="6"/>
    </row>
    <row r="49" spans="2:22" ht="12.75">
      <c r="B49" s="1" t="s">
        <v>342</v>
      </c>
      <c r="C49" s="61"/>
      <c r="D49" s="62"/>
      <c r="E49" s="61"/>
      <c r="F49" s="62"/>
      <c r="G49" s="61"/>
      <c r="H49" s="62"/>
      <c r="I49" s="62"/>
      <c r="J49" s="62"/>
      <c r="K49" s="61"/>
      <c r="L49" s="62"/>
      <c r="M49" s="61"/>
      <c r="N49" s="62"/>
      <c r="O49" s="61"/>
      <c r="P49" s="62"/>
      <c r="Q49" s="61"/>
      <c r="R49" s="62"/>
      <c r="S49" s="61"/>
      <c r="U49" s="13"/>
      <c r="V49" s="6"/>
    </row>
    <row r="50" spans="2:19" ht="12.75">
      <c r="B50" s="1" t="s">
        <v>339</v>
      </c>
      <c r="C50" s="61">
        <v>0</v>
      </c>
      <c r="D50" s="62"/>
      <c r="E50" s="61">
        <v>0</v>
      </c>
      <c r="F50" s="62"/>
      <c r="G50" s="61">
        <v>0</v>
      </c>
      <c r="H50" s="62"/>
      <c r="I50" s="61">
        <v>0</v>
      </c>
      <c r="J50" s="62"/>
      <c r="K50" s="61">
        <v>0</v>
      </c>
      <c r="L50" s="62"/>
      <c r="M50" s="61">
        <v>0</v>
      </c>
      <c r="N50" s="62"/>
      <c r="O50" s="61">
        <v>0</v>
      </c>
      <c r="P50" s="62"/>
      <c r="Q50" s="61">
        <v>0</v>
      </c>
      <c r="R50" s="62"/>
      <c r="S50" s="61">
        <v>0</v>
      </c>
    </row>
    <row r="51" spans="3:19" ht="6" customHeight="1">
      <c r="C51" s="61"/>
      <c r="D51" s="62"/>
      <c r="E51" s="61"/>
      <c r="F51" s="62"/>
      <c r="G51" s="61"/>
      <c r="H51" s="62"/>
      <c r="I51" s="62"/>
      <c r="J51" s="62"/>
      <c r="K51" s="61"/>
      <c r="L51" s="62"/>
      <c r="M51" s="61"/>
      <c r="N51" s="62"/>
      <c r="O51" s="61"/>
      <c r="P51" s="62"/>
      <c r="Q51" s="61"/>
      <c r="R51" s="62"/>
      <c r="S51" s="61"/>
    </row>
    <row r="52" spans="2:19" ht="13.5" thickBot="1">
      <c r="B52" s="2" t="s">
        <v>220</v>
      </c>
      <c r="C52" s="71">
        <f>SUM(C47:C50)</f>
        <v>1855067</v>
      </c>
      <c r="D52" s="72"/>
      <c r="E52" s="71">
        <f>SUM(E47:E50)</f>
        <v>-150398</v>
      </c>
      <c r="F52" s="72"/>
      <c r="G52" s="71">
        <f>SUM(G47:G50)</f>
        <v>-1306032</v>
      </c>
      <c r="H52" s="72"/>
      <c r="I52" s="71">
        <f>SUM(I47:I50)</f>
        <v>-3155291</v>
      </c>
      <c r="J52" s="72"/>
      <c r="K52" s="71">
        <f>SUM(K47:K50)</f>
        <v>1471700</v>
      </c>
      <c r="L52" s="72"/>
      <c r="M52" s="71">
        <f>SUM(M47:M50)</f>
        <v>2008135</v>
      </c>
      <c r="N52" s="72"/>
      <c r="O52" s="71">
        <f>SUM(O47:O50)</f>
        <v>-1534857</v>
      </c>
      <c r="P52" s="72"/>
      <c r="Q52" s="71">
        <f>SUM(Q47:Q50)</f>
        <v>811676</v>
      </c>
      <c r="R52" s="72"/>
      <c r="S52" s="71">
        <f>SUM(S47:S50)</f>
        <v>0</v>
      </c>
    </row>
    <row r="53" spans="2:19" ht="12.75">
      <c r="B53" s="2"/>
      <c r="C53" s="14"/>
      <c r="D53" s="6"/>
      <c r="E53" s="14"/>
      <c r="F53" s="6"/>
      <c r="G53" s="14"/>
      <c r="H53" s="6"/>
      <c r="I53" s="6"/>
      <c r="J53" s="6"/>
      <c r="K53" s="14"/>
      <c r="L53" s="6"/>
      <c r="M53" s="14"/>
      <c r="N53" s="6"/>
      <c r="O53" s="14"/>
      <c r="P53" s="6"/>
      <c r="Q53" s="14"/>
      <c r="R53" s="6"/>
      <c r="S53" s="14"/>
    </row>
    <row r="54" ht="12.75">
      <c r="B54" s="1" t="s">
        <v>341</v>
      </c>
    </row>
    <row r="59" spans="1:2" ht="12.75">
      <c r="A59" s="52" t="s">
        <v>424</v>
      </c>
      <c r="B59" s="53" t="s">
        <v>222</v>
      </c>
    </row>
    <row r="61" spans="3:21" ht="12.75">
      <c r="C61" s="10"/>
      <c r="D61" s="11"/>
      <c r="E61" s="10"/>
      <c r="F61" s="4"/>
      <c r="G61" s="10"/>
      <c r="H61" s="4"/>
      <c r="I61" s="4"/>
      <c r="J61" s="4"/>
      <c r="K61" s="10"/>
      <c r="L61" s="11"/>
      <c r="M61" s="10"/>
      <c r="N61" s="11"/>
      <c r="O61" s="12" t="s">
        <v>182</v>
      </c>
      <c r="P61" s="11"/>
      <c r="Q61" s="12"/>
      <c r="R61" s="11"/>
      <c r="S61" s="12"/>
      <c r="T61" s="11"/>
      <c r="U61" s="12" t="s">
        <v>183</v>
      </c>
    </row>
    <row r="62" spans="3:21" ht="12.75">
      <c r="C62" s="8" t="s">
        <v>184</v>
      </c>
      <c r="D62" s="4"/>
      <c r="E62" s="8" t="s">
        <v>185</v>
      </c>
      <c r="F62" s="4"/>
      <c r="G62" s="8" t="s">
        <v>186</v>
      </c>
      <c r="H62" s="4"/>
      <c r="I62" s="8" t="s">
        <v>333</v>
      </c>
      <c r="J62" s="4"/>
      <c r="K62" s="8" t="s">
        <v>187</v>
      </c>
      <c r="L62" s="4"/>
      <c r="M62" s="8" t="s">
        <v>188</v>
      </c>
      <c r="N62" s="4"/>
      <c r="O62" s="8" t="s">
        <v>189</v>
      </c>
      <c r="P62" s="4"/>
      <c r="Q62" s="8" t="s">
        <v>190</v>
      </c>
      <c r="R62" s="4"/>
      <c r="S62" s="8"/>
      <c r="T62" s="4"/>
      <c r="U62" s="8" t="s">
        <v>189</v>
      </c>
    </row>
    <row r="63" spans="2:21" ht="12.75">
      <c r="B63" s="2" t="s">
        <v>191</v>
      </c>
      <c r="C63" s="8" t="s">
        <v>192</v>
      </c>
      <c r="D63" s="3"/>
      <c r="E63" s="8" t="s">
        <v>334</v>
      </c>
      <c r="F63" s="3"/>
      <c r="G63" s="8" t="s">
        <v>334</v>
      </c>
      <c r="H63" s="3"/>
      <c r="I63" s="8" t="s">
        <v>334</v>
      </c>
      <c r="J63" s="3"/>
      <c r="K63" s="8" t="s">
        <v>193</v>
      </c>
      <c r="L63" s="3"/>
      <c r="M63" s="8" t="s">
        <v>193</v>
      </c>
      <c r="N63" s="3"/>
      <c r="O63" s="8" t="s">
        <v>194</v>
      </c>
      <c r="P63" s="3"/>
      <c r="Q63" s="8" t="s">
        <v>195</v>
      </c>
      <c r="R63" s="3"/>
      <c r="S63" s="8" t="s">
        <v>196</v>
      </c>
      <c r="T63" s="3"/>
      <c r="U63" s="8" t="s">
        <v>197</v>
      </c>
    </row>
    <row r="64" spans="2:21" ht="12.75">
      <c r="B64" s="2" t="s">
        <v>223</v>
      </c>
      <c r="C64" s="7" t="s">
        <v>0</v>
      </c>
      <c r="E64" s="7" t="s">
        <v>0</v>
      </c>
      <c r="G64" s="7" t="s">
        <v>0</v>
      </c>
      <c r="I64" s="7" t="s">
        <v>0</v>
      </c>
      <c r="K64" s="7" t="s">
        <v>0</v>
      </c>
      <c r="M64" s="7" t="s">
        <v>0</v>
      </c>
      <c r="O64" s="7" t="s">
        <v>0</v>
      </c>
      <c r="Q64" s="7" t="s">
        <v>0</v>
      </c>
      <c r="S64" s="7" t="s">
        <v>0</v>
      </c>
      <c r="U64" s="7" t="s">
        <v>175</v>
      </c>
    </row>
    <row r="65" ht="12.75">
      <c r="B65" s="2"/>
    </row>
    <row r="66" ht="12.75">
      <c r="B66" s="2" t="s">
        <v>198</v>
      </c>
    </row>
    <row r="67" spans="2:21" ht="12.75">
      <c r="B67" s="1" t="s">
        <v>199</v>
      </c>
      <c r="C67" s="61">
        <v>2076915</v>
      </c>
      <c r="D67" s="62"/>
      <c r="E67" s="61">
        <v>0</v>
      </c>
      <c r="F67" s="62"/>
      <c r="G67" s="61">
        <v>0</v>
      </c>
      <c r="H67" s="62"/>
      <c r="I67" s="62">
        <v>0</v>
      </c>
      <c r="J67" s="62"/>
      <c r="K67" s="61">
        <v>0</v>
      </c>
      <c r="L67" s="62"/>
      <c r="M67" s="61">
        <v>0</v>
      </c>
      <c r="N67" s="62"/>
      <c r="O67" s="61">
        <v>103651</v>
      </c>
      <c r="P67" s="62"/>
      <c r="Q67" s="61">
        <v>0</v>
      </c>
      <c r="R67" s="62"/>
      <c r="S67" s="61">
        <f>SUM(C67:Q67)</f>
        <v>2180566</v>
      </c>
      <c r="U67" s="58">
        <v>2.76</v>
      </c>
    </row>
    <row r="68" spans="2:21" ht="12.75">
      <c r="B68" s="1" t="s">
        <v>200</v>
      </c>
      <c r="C68" s="61"/>
      <c r="D68" s="62"/>
      <c r="E68" s="61"/>
      <c r="F68" s="62"/>
      <c r="G68" s="61"/>
      <c r="H68" s="62"/>
      <c r="I68" s="62"/>
      <c r="J68" s="62"/>
      <c r="K68" s="61"/>
      <c r="L68" s="62"/>
      <c r="M68" s="61"/>
      <c r="N68" s="62"/>
      <c r="O68" s="61"/>
      <c r="P68" s="62"/>
      <c r="Q68" s="61"/>
      <c r="R68" s="62"/>
      <c r="S68" s="61"/>
      <c r="U68" s="58"/>
    </row>
    <row r="69" spans="2:21" ht="12.75">
      <c r="B69" s="1" t="s">
        <v>201</v>
      </c>
      <c r="C69" s="61">
        <v>5165</v>
      </c>
      <c r="D69" s="62"/>
      <c r="E69" s="61">
        <v>523946</v>
      </c>
      <c r="F69" s="62"/>
      <c r="G69" s="61">
        <v>30000</v>
      </c>
      <c r="H69" s="62"/>
      <c r="I69" s="62">
        <v>500</v>
      </c>
      <c r="J69" s="62"/>
      <c r="K69" s="61">
        <v>0</v>
      </c>
      <c r="L69" s="62"/>
      <c r="M69" s="61">
        <v>0</v>
      </c>
      <c r="N69" s="62"/>
      <c r="O69" s="61">
        <v>0</v>
      </c>
      <c r="P69" s="62"/>
      <c r="Q69" s="61">
        <v>0</v>
      </c>
      <c r="R69" s="62"/>
      <c r="S69" s="61">
        <f aca="true" t="shared" si="2" ref="S69:S75">SUM(C69:Q69)</f>
        <v>559611</v>
      </c>
      <c r="U69" s="58">
        <v>2.77</v>
      </c>
    </row>
    <row r="70" spans="2:21" ht="12.75">
      <c r="B70" s="1" t="s">
        <v>79</v>
      </c>
      <c r="C70" s="61">
        <v>0</v>
      </c>
      <c r="D70" s="62"/>
      <c r="E70" s="61">
        <v>0</v>
      </c>
      <c r="F70" s="62"/>
      <c r="G70" s="61">
        <v>0</v>
      </c>
      <c r="H70" s="62"/>
      <c r="I70" s="62">
        <v>0</v>
      </c>
      <c r="J70" s="62"/>
      <c r="K70" s="61">
        <v>0</v>
      </c>
      <c r="L70" s="62"/>
      <c r="M70" s="61">
        <v>0</v>
      </c>
      <c r="N70" s="62"/>
      <c r="O70" s="61">
        <v>0</v>
      </c>
      <c r="P70" s="62"/>
      <c r="Q70" s="61">
        <v>639065</v>
      </c>
      <c r="R70" s="62"/>
      <c r="S70" s="61">
        <f t="shared" si="2"/>
        <v>639065</v>
      </c>
      <c r="U70" s="58">
        <v>2.74</v>
      </c>
    </row>
    <row r="71" spans="2:21" ht="12.75">
      <c r="B71" s="1" t="s">
        <v>80</v>
      </c>
      <c r="C71" s="61">
        <v>84467</v>
      </c>
      <c r="D71" s="62"/>
      <c r="E71" s="61">
        <v>150699</v>
      </c>
      <c r="F71" s="62"/>
      <c r="G71" s="61">
        <v>63290</v>
      </c>
      <c r="H71" s="62"/>
      <c r="I71" s="62">
        <v>15060</v>
      </c>
      <c r="J71" s="62"/>
      <c r="K71" s="61">
        <v>835720</v>
      </c>
      <c r="L71" s="62"/>
      <c r="M71" s="61">
        <v>22580</v>
      </c>
      <c r="N71" s="62"/>
      <c r="O71" s="61">
        <v>0</v>
      </c>
      <c r="P71" s="62"/>
      <c r="Q71" s="61">
        <v>0</v>
      </c>
      <c r="R71" s="62"/>
      <c r="S71" s="61">
        <f t="shared" si="2"/>
        <v>1171816</v>
      </c>
      <c r="U71" s="58">
        <v>4.27</v>
      </c>
    </row>
    <row r="72" spans="2:21" ht="12.75">
      <c r="B72" s="1" t="s">
        <v>81</v>
      </c>
      <c r="C72" s="61">
        <v>264615</v>
      </c>
      <c r="D72" s="62"/>
      <c r="E72" s="61">
        <v>442679</v>
      </c>
      <c r="F72" s="62"/>
      <c r="G72" s="61">
        <v>315009</v>
      </c>
      <c r="H72" s="62"/>
      <c r="I72" s="62">
        <v>308481</v>
      </c>
      <c r="J72" s="62"/>
      <c r="K72" s="61">
        <v>1111593</v>
      </c>
      <c r="L72" s="62"/>
      <c r="M72" s="61">
        <v>132548</v>
      </c>
      <c r="N72" s="62"/>
      <c r="O72" s="61">
        <v>0</v>
      </c>
      <c r="P72" s="62"/>
      <c r="Q72" s="61">
        <v>0</v>
      </c>
      <c r="R72" s="62"/>
      <c r="S72" s="61">
        <f t="shared" si="2"/>
        <v>2574925</v>
      </c>
      <c r="U72" s="58">
        <v>3.3</v>
      </c>
    </row>
    <row r="73" spans="2:21" ht="12.75">
      <c r="B73" s="1" t="s">
        <v>202</v>
      </c>
      <c r="C73" s="61">
        <v>12507562</v>
      </c>
      <c r="D73" s="62"/>
      <c r="E73" s="61">
        <v>39327</v>
      </c>
      <c r="F73" s="62"/>
      <c r="G73" s="61">
        <v>17123</v>
      </c>
      <c r="H73" s="62"/>
      <c r="I73" s="62">
        <v>14840</v>
      </c>
      <c r="J73" s="62"/>
      <c r="K73" s="61">
        <v>1009435</v>
      </c>
      <c r="L73" s="62"/>
      <c r="M73" s="61">
        <v>1665096</v>
      </c>
      <c r="N73" s="62"/>
      <c r="O73" s="61">
        <v>-609336</v>
      </c>
      <c r="P73" s="62" t="s">
        <v>340</v>
      </c>
      <c r="Q73" s="61">
        <v>0</v>
      </c>
      <c r="R73" s="62"/>
      <c r="S73" s="61">
        <f t="shared" si="2"/>
        <v>14644047</v>
      </c>
      <c r="U73" s="58">
        <v>6.9</v>
      </c>
    </row>
    <row r="74" spans="2:21" ht="12.75">
      <c r="B74" s="1" t="s">
        <v>203</v>
      </c>
      <c r="C74" s="61">
        <v>270709</v>
      </c>
      <c r="D74" s="62"/>
      <c r="E74" s="61">
        <v>143848</v>
      </c>
      <c r="F74" s="62"/>
      <c r="G74" s="61">
        <v>0</v>
      </c>
      <c r="H74" s="62"/>
      <c r="I74" s="62">
        <v>0</v>
      </c>
      <c r="J74" s="62"/>
      <c r="K74" s="61">
        <v>0</v>
      </c>
      <c r="L74" s="62"/>
      <c r="M74" s="61">
        <v>0</v>
      </c>
      <c r="N74" s="62"/>
      <c r="O74" s="61">
        <v>15960</v>
      </c>
      <c r="P74" s="62"/>
      <c r="Q74" s="61">
        <v>0</v>
      </c>
      <c r="R74" s="62"/>
      <c r="S74" s="61">
        <f t="shared" si="2"/>
        <v>430517</v>
      </c>
      <c r="U74" s="58">
        <v>9.33</v>
      </c>
    </row>
    <row r="75" spans="2:21" ht="12.75">
      <c r="B75" s="1" t="s">
        <v>204</v>
      </c>
      <c r="C75" s="61">
        <v>0</v>
      </c>
      <c r="D75" s="62"/>
      <c r="E75" s="61">
        <v>0</v>
      </c>
      <c r="F75" s="62"/>
      <c r="G75" s="61">
        <v>0</v>
      </c>
      <c r="H75" s="62"/>
      <c r="I75" s="62">
        <v>0</v>
      </c>
      <c r="J75" s="62"/>
      <c r="K75" s="61">
        <v>0</v>
      </c>
      <c r="L75" s="62"/>
      <c r="M75" s="61">
        <v>0</v>
      </c>
      <c r="N75" s="62"/>
      <c r="O75" s="61">
        <v>1466838</v>
      </c>
      <c r="P75" s="62"/>
      <c r="Q75" s="61">
        <v>0</v>
      </c>
      <c r="R75" s="62"/>
      <c r="S75" s="61">
        <f t="shared" si="2"/>
        <v>1466838</v>
      </c>
      <c r="U75" s="60" t="s">
        <v>343</v>
      </c>
    </row>
    <row r="76" spans="3:21" ht="6" customHeight="1">
      <c r="C76" s="63"/>
      <c r="D76" s="64"/>
      <c r="E76" s="63"/>
      <c r="F76" s="62"/>
      <c r="G76" s="63"/>
      <c r="H76" s="62"/>
      <c r="I76" s="62"/>
      <c r="J76" s="62"/>
      <c r="K76" s="63"/>
      <c r="L76" s="64"/>
      <c r="M76" s="63"/>
      <c r="N76" s="64"/>
      <c r="O76" s="63"/>
      <c r="P76" s="64"/>
      <c r="Q76" s="63"/>
      <c r="R76" s="64"/>
      <c r="S76" s="63"/>
      <c r="T76" s="6"/>
      <c r="U76" s="59"/>
    </row>
    <row r="77" spans="2:21" ht="12.75">
      <c r="B77" s="2" t="s">
        <v>205</v>
      </c>
      <c r="C77" s="65">
        <f>SUM(C67:C75)</f>
        <v>15209433</v>
      </c>
      <c r="D77" s="66"/>
      <c r="E77" s="65">
        <f>SUM(E67:E75)</f>
        <v>1300499</v>
      </c>
      <c r="F77" s="66"/>
      <c r="G77" s="65">
        <f>SUM(G67:G75)</f>
        <v>425422</v>
      </c>
      <c r="H77" s="66"/>
      <c r="I77" s="65">
        <f>SUM(I67:I75)</f>
        <v>338881</v>
      </c>
      <c r="J77" s="66"/>
      <c r="K77" s="65">
        <f>SUM(K67:K75)</f>
        <v>2956748</v>
      </c>
      <c r="L77" s="66"/>
      <c r="M77" s="65">
        <f>SUM(M67:M75)</f>
        <v>1820224</v>
      </c>
      <c r="N77" s="66"/>
      <c r="O77" s="65">
        <f>SUM(O67:O75)</f>
        <v>977113</v>
      </c>
      <c r="P77" s="66"/>
      <c r="Q77" s="65">
        <f>SUM(Q67:Q75)</f>
        <v>639065</v>
      </c>
      <c r="R77" s="66"/>
      <c r="S77" s="65">
        <f>SUM(S67:S75)</f>
        <v>23667385</v>
      </c>
      <c r="U77" s="59"/>
    </row>
    <row r="78" spans="3:21" ht="12.75">
      <c r="C78" s="61"/>
      <c r="D78" s="62"/>
      <c r="E78" s="61"/>
      <c r="F78" s="62"/>
      <c r="G78" s="61"/>
      <c r="H78" s="62"/>
      <c r="I78" s="62"/>
      <c r="J78" s="62"/>
      <c r="K78" s="61"/>
      <c r="L78" s="62"/>
      <c r="M78" s="61"/>
      <c r="N78" s="62"/>
      <c r="O78" s="61"/>
      <c r="P78" s="62"/>
      <c r="Q78" s="61"/>
      <c r="R78" s="62"/>
      <c r="S78" s="61"/>
      <c r="U78" s="58"/>
    </row>
    <row r="79" spans="2:21" ht="12.75">
      <c r="B79" s="2" t="s">
        <v>206</v>
      </c>
      <c r="C79" s="61"/>
      <c r="D79" s="62"/>
      <c r="E79" s="61"/>
      <c r="F79" s="62"/>
      <c r="G79" s="61"/>
      <c r="H79" s="62"/>
      <c r="I79" s="62"/>
      <c r="J79" s="62"/>
      <c r="K79" s="61"/>
      <c r="L79" s="62"/>
      <c r="M79" s="61"/>
      <c r="N79" s="62"/>
      <c r="O79" s="61"/>
      <c r="P79" s="62"/>
      <c r="Q79" s="61"/>
      <c r="R79" s="62"/>
      <c r="S79" s="61"/>
      <c r="U79" s="58"/>
    </row>
    <row r="80" spans="2:21" ht="12.75">
      <c r="B80" s="2" t="s">
        <v>207</v>
      </c>
      <c r="C80" s="61"/>
      <c r="D80" s="62"/>
      <c r="E80" s="61"/>
      <c r="F80" s="62"/>
      <c r="G80" s="61"/>
      <c r="H80" s="62"/>
      <c r="I80" s="62"/>
      <c r="J80" s="62"/>
      <c r="K80" s="61"/>
      <c r="L80" s="62"/>
      <c r="M80" s="61"/>
      <c r="N80" s="62"/>
      <c r="O80" s="61"/>
      <c r="P80" s="62"/>
      <c r="Q80" s="61"/>
      <c r="R80" s="62"/>
      <c r="S80" s="61"/>
      <c r="U80" s="58"/>
    </row>
    <row r="81" spans="2:21" ht="12.75">
      <c r="B81" s="1" t="s">
        <v>1</v>
      </c>
      <c r="C81" s="61">
        <v>9499644</v>
      </c>
      <c r="D81" s="62"/>
      <c r="E81" s="61">
        <v>2229385</v>
      </c>
      <c r="F81" s="62"/>
      <c r="G81" s="61">
        <v>1640066</v>
      </c>
      <c r="H81" s="62"/>
      <c r="I81" s="62">
        <v>2915450</v>
      </c>
      <c r="J81" s="62"/>
      <c r="K81" s="61">
        <v>632366</v>
      </c>
      <c r="L81" s="62"/>
      <c r="M81" s="61">
        <v>56</v>
      </c>
      <c r="N81" s="62"/>
      <c r="O81" s="61">
        <v>-37</v>
      </c>
      <c r="P81" s="62"/>
      <c r="Q81" s="61">
        <v>0</v>
      </c>
      <c r="R81" s="62"/>
      <c r="S81" s="61">
        <f>SUM(C81:Q81)</f>
        <v>16916930</v>
      </c>
      <c r="U81" s="58">
        <v>2.64</v>
      </c>
    </row>
    <row r="82" spans="2:21" ht="12.75">
      <c r="B82" s="1" t="s">
        <v>208</v>
      </c>
      <c r="C82" s="61"/>
      <c r="D82" s="62"/>
      <c r="E82" s="61"/>
      <c r="F82" s="62"/>
      <c r="G82" s="61"/>
      <c r="H82" s="62"/>
      <c r="I82" s="62"/>
      <c r="J82" s="62"/>
      <c r="K82" s="61"/>
      <c r="L82" s="62"/>
      <c r="M82" s="61"/>
      <c r="N82" s="62"/>
      <c r="O82" s="61"/>
      <c r="P82" s="62"/>
      <c r="Q82" s="61"/>
      <c r="R82" s="62"/>
      <c r="S82" s="61"/>
      <c r="U82" s="58"/>
    </row>
    <row r="83" spans="2:21" ht="12.75">
      <c r="B83" s="1" t="s">
        <v>84</v>
      </c>
      <c r="C83" s="61">
        <v>292810</v>
      </c>
      <c r="D83" s="62"/>
      <c r="E83" s="61">
        <v>240232</v>
      </c>
      <c r="F83" s="62"/>
      <c r="G83" s="61">
        <v>1017</v>
      </c>
      <c r="H83" s="62"/>
      <c r="I83" s="62">
        <v>2852</v>
      </c>
      <c r="J83" s="62"/>
      <c r="K83" s="61">
        <v>20906</v>
      </c>
      <c r="L83" s="62"/>
      <c r="M83" s="61">
        <v>204451</v>
      </c>
      <c r="N83" s="62"/>
      <c r="O83" s="61">
        <v>0</v>
      </c>
      <c r="P83" s="62"/>
      <c r="Q83" s="61">
        <v>0</v>
      </c>
      <c r="R83" s="62"/>
      <c r="S83" s="61">
        <f>SUM(C83:Q83)</f>
        <v>762268</v>
      </c>
      <c r="U83" s="58">
        <v>2.88</v>
      </c>
    </row>
    <row r="84" spans="2:21" ht="12.75">
      <c r="B84" s="1" t="s">
        <v>209</v>
      </c>
      <c r="C84" s="61"/>
      <c r="D84" s="62"/>
      <c r="E84" s="61"/>
      <c r="F84" s="62"/>
      <c r="G84" s="61"/>
      <c r="H84" s="62"/>
      <c r="I84" s="62"/>
      <c r="J84" s="62"/>
      <c r="K84" s="61"/>
      <c r="L84" s="62"/>
      <c r="M84" s="61"/>
      <c r="N84" s="62"/>
      <c r="O84" s="61"/>
      <c r="P84" s="62"/>
      <c r="Q84" s="61"/>
      <c r="R84" s="62"/>
      <c r="S84" s="61"/>
      <c r="U84" s="58"/>
    </row>
    <row r="85" spans="2:21" ht="12.75">
      <c r="B85" s="1" t="s">
        <v>210</v>
      </c>
      <c r="C85" s="61">
        <v>1222832</v>
      </c>
      <c r="D85" s="62"/>
      <c r="E85" s="61">
        <v>0</v>
      </c>
      <c r="F85" s="62"/>
      <c r="G85" s="61">
        <v>0</v>
      </c>
      <c r="H85" s="62"/>
      <c r="I85" s="62">
        <v>0</v>
      </c>
      <c r="J85" s="62"/>
      <c r="K85" s="61">
        <v>0</v>
      </c>
      <c r="L85" s="62"/>
      <c r="M85" s="61">
        <v>0</v>
      </c>
      <c r="N85" s="62"/>
      <c r="O85" s="61">
        <v>0</v>
      </c>
      <c r="P85" s="62"/>
      <c r="Q85" s="61">
        <v>0</v>
      </c>
      <c r="R85" s="62"/>
      <c r="S85" s="61">
        <f>SUM(C85:Q85)</f>
        <v>1222832</v>
      </c>
      <c r="U85" s="58">
        <v>2.13</v>
      </c>
    </row>
    <row r="86" spans="2:21" ht="12.75">
      <c r="B86" s="1" t="s">
        <v>213</v>
      </c>
      <c r="C86" s="61">
        <v>234030</v>
      </c>
      <c r="D86" s="62"/>
      <c r="E86" s="61">
        <v>223430</v>
      </c>
      <c r="F86" s="62"/>
      <c r="G86" s="61">
        <v>126739</v>
      </c>
      <c r="H86" s="62"/>
      <c r="I86" s="62">
        <v>0</v>
      </c>
      <c r="J86" s="62"/>
      <c r="K86" s="61">
        <v>0</v>
      </c>
      <c r="L86" s="62"/>
      <c r="M86" s="61">
        <v>0</v>
      </c>
      <c r="N86" s="62"/>
      <c r="O86" s="61">
        <v>0</v>
      </c>
      <c r="P86" s="62"/>
      <c r="Q86" s="61">
        <v>0</v>
      </c>
      <c r="R86" s="62"/>
      <c r="S86" s="61">
        <f>SUM(C86:Q86)</f>
        <v>584199</v>
      </c>
      <c r="U86" s="58">
        <v>2.79</v>
      </c>
    </row>
    <row r="87" spans="2:21" ht="12.75">
      <c r="B87" s="1" t="s">
        <v>336</v>
      </c>
      <c r="C87" s="61">
        <v>0</v>
      </c>
      <c r="D87" s="62"/>
      <c r="E87" s="61">
        <v>0</v>
      </c>
      <c r="F87" s="62"/>
      <c r="G87" s="61">
        <v>0</v>
      </c>
      <c r="H87" s="62"/>
      <c r="I87" s="62">
        <v>0</v>
      </c>
      <c r="J87" s="62"/>
      <c r="K87" s="61">
        <v>510434</v>
      </c>
      <c r="L87" s="62"/>
      <c r="M87" s="61">
        <v>0</v>
      </c>
      <c r="N87" s="62"/>
      <c r="O87" s="61">
        <v>0</v>
      </c>
      <c r="P87" s="62"/>
      <c r="Q87" s="61">
        <v>0</v>
      </c>
      <c r="R87" s="62"/>
      <c r="S87" s="61">
        <f>SUM(C87:Q87)</f>
        <v>510434</v>
      </c>
      <c r="U87" s="58">
        <v>7.75</v>
      </c>
    </row>
    <row r="88" spans="2:21" ht="12.75">
      <c r="B88" s="1" t="s">
        <v>211</v>
      </c>
      <c r="C88" s="61"/>
      <c r="D88" s="62"/>
      <c r="E88" s="61"/>
      <c r="F88" s="62"/>
      <c r="G88" s="61"/>
      <c r="H88" s="62"/>
      <c r="I88" s="62"/>
      <c r="J88" s="62"/>
      <c r="K88" s="61"/>
      <c r="L88" s="62"/>
      <c r="M88" s="61"/>
      <c r="N88" s="62"/>
      <c r="O88" s="61"/>
      <c r="P88" s="62"/>
      <c r="Q88" s="61"/>
      <c r="R88" s="62"/>
      <c r="S88" s="61"/>
      <c r="U88" s="58"/>
    </row>
    <row r="89" spans="2:21" ht="12.75">
      <c r="B89" s="1" t="s">
        <v>212</v>
      </c>
      <c r="C89" s="61">
        <v>0</v>
      </c>
      <c r="D89" s="62"/>
      <c r="E89" s="61">
        <v>0</v>
      </c>
      <c r="F89" s="62"/>
      <c r="G89" s="61">
        <v>0</v>
      </c>
      <c r="H89" s="62"/>
      <c r="I89" s="62">
        <v>0</v>
      </c>
      <c r="J89" s="62"/>
      <c r="K89" s="61">
        <v>534893</v>
      </c>
      <c r="L89" s="62"/>
      <c r="M89" s="61">
        <v>0</v>
      </c>
      <c r="N89" s="62"/>
      <c r="O89" s="61">
        <v>0</v>
      </c>
      <c r="P89" s="62"/>
      <c r="Q89" s="61">
        <v>0</v>
      </c>
      <c r="R89" s="62"/>
      <c r="S89" s="61">
        <f>SUM(C89:Q89)</f>
        <v>534893</v>
      </c>
      <c r="U89" s="58">
        <v>3.68</v>
      </c>
    </row>
    <row r="90" spans="2:21" ht="12.75">
      <c r="B90" s="1" t="s">
        <v>214</v>
      </c>
      <c r="C90" s="61">
        <v>278542</v>
      </c>
      <c r="D90" s="62"/>
      <c r="E90" s="61">
        <v>0</v>
      </c>
      <c r="F90" s="62"/>
      <c r="G90" s="61">
        <v>0</v>
      </c>
      <c r="H90" s="62"/>
      <c r="I90" s="62">
        <v>0</v>
      </c>
      <c r="J90" s="62"/>
      <c r="K90" s="61">
        <v>0</v>
      </c>
      <c r="L90" s="62"/>
      <c r="M90" s="61">
        <v>0</v>
      </c>
      <c r="N90" s="62"/>
      <c r="O90" s="61">
        <v>279</v>
      </c>
      <c r="P90" s="62"/>
      <c r="Q90" s="61">
        <v>0</v>
      </c>
      <c r="R90" s="62"/>
      <c r="S90" s="61">
        <f>SUM(C90:Q90)</f>
        <v>278821</v>
      </c>
      <c r="U90" s="58">
        <v>2</v>
      </c>
    </row>
    <row r="91" spans="2:21" ht="12.75">
      <c r="B91" s="1" t="s">
        <v>215</v>
      </c>
      <c r="C91" s="61">
        <v>0</v>
      </c>
      <c r="D91" s="62"/>
      <c r="E91" s="61">
        <v>0</v>
      </c>
      <c r="F91" s="62"/>
      <c r="G91" s="61">
        <v>0</v>
      </c>
      <c r="H91" s="62"/>
      <c r="I91" s="62">
        <v>0</v>
      </c>
      <c r="J91" s="62"/>
      <c r="K91" s="61">
        <v>0</v>
      </c>
      <c r="L91" s="62"/>
      <c r="M91" s="61">
        <v>0</v>
      </c>
      <c r="N91" s="62"/>
      <c r="O91" s="61">
        <f>888681+1102</f>
        <v>889783</v>
      </c>
      <c r="P91" s="62"/>
      <c r="Q91" s="61">
        <v>0</v>
      </c>
      <c r="R91" s="62"/>
      <c r="S91" s="61">
        <f>SUM(C91:Q91)</f>
        <v>889783</v>
      </c>
      <c r="U91" s="60" t="s">
        <v>343</v>
      </c>
    </row>
    <row r="92" spans="3:21" ht="6" customHeight="1">
      <c r="C92" s="61"/>
      <c r="D92" s="62"/>
      <c r="E92" s="61"/>
      <c r="F92" s="62"/>
      <c r="G92" s="61"/>
      <c r="H92" s="62"/>
      <c r="I92" s="62"/>
      <c r="J92" s="62"/>
      <c r="K92" s="61"/>
      <c r="L92" s="62"/>
      <c r="M92" s="61"/>
      <c r="N92" s="62"/>
      <c r="O92" s="61"/>
      <c r="P92" s="62"/>
      <c r="Q92" s="61"/>
      <c r="R92" s="62"/>
      <c r="S92" s="61"/>
      <c r="U92" s="58"/>
    </row>
    <row r="93" spans="2:21" ht="12.75">
      <c r="B93" s="2" t="s">
        <v>216</v>
      </c>
      <c r="C93" s="65">
        <f>SUM(C81:C91)</f>
        <v>11527858</v>
      </c>
      <c r="D93" s="66"/>
      <c r="E93" s="65">
        <f>SUM(E81:E91)</f>
        <v>2693047</v>
      </c>
      <c r="F93" s="66"/>
      <c r="G93" s="65">
        <f>SUM(G81:G91)</f>
        <v>1767822</v>
      </c>
      <c r="H93" s="66"/>
      <c r="I93" s="65">
        <f>SUM(I81:I91)</f>
        <v>2918302</v>
      </c>
      <c r="J93" s="66"/>
      <c r="K93" s="65">
        <f>SUM(K81:K91)</f>
        <v>1698599</v>
      </c>
      <c r="L93" s="66"/>
      <c r="M93" s="65">
        <f>SUM(M81:M91)</f>
        <v>204507</v>
      </c>
      <c r="N93" s="66"/>
      <c r="O93" s="65">
        <f>SUM(O81:O91)</f>
        <v>890025</v>
      </c>
      <c r="P93" s="66"/>
      <c r="Q93" s="65">
        <f>SUM(Q81:Q91)</f>
        <v>0</v>
      </c>
      <c r="R93" s="66"/>
      <c r="S93" s="65">
        <f>SUM(S81:S91)</f>
        <v>21700160</v>
      </c>
      <c r="U93" s="13"/>
    </row>
    <row r="94" spans="3:21" ht="12.75">
      <c r="C94" s="61"/>
      <c r="D94" s="62"/>
      <c r="E94" s="61"/>
      <c r="F94" s="62"/>
      <c r="G94" s="61"/>
      <c r="H94" s="62"/>
      <c r="I94" s="62"/>
      <c r="J94" s="62"/>
      <c r="K94" s="61"/>
      <c r="L94" s="62"/>
      <c r="M94" s="61"/>
      <c r="N94" s="62"/>
      <c r="O94" s="61"/>
      <c r="P94" s="62"/>
      <c r="Q94" s="61"/>
      <c r="R94" s="62"/>
      <c r="S94" s="61"/>
      <c r="U94" s="13"/>
    </row>
    <row r="95" spans="2:21" ht="12.75">
      <c r="B95" s="1" t="s">
        <v>217</v>
      </c>
      <c r="C95" s="61">
        <v>0</v>
      </c>
      <c r="D95" s="62"/>
      <c r="E95" s="61">
        <v>0</v>
      </c>
      <c r="F95" s="62"/>
      <c r="G95" s="61">
        <v>0</v>
      </c>
      <c r="H95" s="62"/>
      <c r="I95" s="61">
        <v>0</v>
      </c>
      <c r="J95" s="62"/>
      <c r="K95" s="61">
        <v>0</v>
      </c>
      <c r="L95" s="62"/>
      <c r="M95" s="61">
        <v>0</v>
      </c>
      <c r="N95" s="62"/>
      <c r="O95" s="61">
        <v>1963702</v>
      </c>
      <c r="P95" s="62"/>
      <c r="Q95" s="61">
        <v>0</v>
      </c>
      <c r="R95" s="62"/>
      <c r="S95" s="61">
        <f>SUM(C95:Q95)</f>
        <v>1963702</v>
      </c>
      <c r="U95" s="13"/>
    </row>
    <row r="96" spans="2:21" ht="12.75">
      <c r="B96" s="1" t="s">
        <v>176</v>
      </c>
      <c r="C96" s="61">
        <v>0</v>
      </c>
      <c r="D96" s="62"/>
      <c r="E96" s="61">
        <v>0</v>
      </c>
      <c r="F96" s="62"/>
      <c r="G96" s="61">
        <v>0</v>
      </c>
      <c r="H96" s="62"/>
      <c r="I96" s="61">
        <v>0</v>
      </c>
      <c r="J96" s="62"/>
      <c r="K96" s="61">
        <v>0</v>
      </c>
      <c r="L96" s="62"/>
      <c r="M96" s="61">
        <v>0</v>
      </c>
      <c r="N96" s="62"/>
      <c r="O96" s="61">
        <v>3523</v>
      </c>
      <c r="P96" s="62"/>
      <c r="Q96" s="61">
        <v>0</v>
      </c>
      <c r="R96" s="62"/>
      <c r="S96" s="61">
        <f>SUM(C96:Q96)</f>
        <v>3523</v>
      </c>
      <c r="U96" s="13"/>
    </row>
    <row r="97" spans="3:21" ht="5.25" customHeight="1">
      <c r="C97" s="63"/>
      <c r="D97" s="62"/>
      <c r="E97" s="63"/>
      <c r="F97" s="62"/>
      <c r="G97" s="63"/>
      <c r="H97" s="62"/>
      <c r="I97" s="62"/>
      <c r="J97" s="62"/>
      <c r="K97" s="63"/>
      <c r="L97" s="62"/>
      <c r="M97" s="63"/>
      <c r="N97" s="62"/>
      <c r="O97" s="63"/>
      <c r="P97" s="62"/>
      <c r="Q97" s="63"/>
      <c r="R97" s="62"/>
      <c r="S97" s="63"/>
      <c r="U97" s="13"/>
    </row>
    <row r="98" spans="2:21" ht="12.75">
      <c r="B98" s="2" t="s">
        <v>218</v>
      </c>
      <c r="C98" s="67"/>
      <c r="D98" s="68"/>
      <c r="E98" s="67"/>
      <c r="F98" s="68"/>
      <c r="G98" s="67"/>
      <c r="H98" s="68"/>
      <c r="I98" s="68"/>
      <c r="J98" s="68"/>
      <c r="K98" s="67"/>
      <c r="L98" s="68"/>
      <c r="M98" s="67"/>
      <c r="N98" s="68"/>
      <c r="O98" s="67"/>
      <c r="P98" s="68"/>
      <c r="Q98" s="67"/>
      <c r="R98" s="68"/>
      <c r="S98" s="67"/>
      <c r="U98" s="13"/>
    </row>
    <row r="99" spans="2:21" ht="13.5" thickBot="1">
      <c r="B99" s="2" t="s">
        <v>219</v>
      </c>
      <c r="C99" s="69">
        <f aca="true" t="shared" si="3" ref="C99:O99">+C96+C95+C93</f>
        <v>11527858</v>
      </c>
      <c r="D99" s="69"/>
      <c r="E99" s="69">
        <f t="shared" si="3"/>
        <v>2693047</v>
      </c>
      <c r="F99" s="69"/>
      <c r="G99" s="69">
        <f t="shared" si="3"/>
        <v>1767822</v>
      </c>
      <c r="H99" s="69"/>
      <c r="I99" s="69">
        <f t="shared" si="3"/>
        <v>2918302</v>
      </c>
      <c r="J99" s="69"/>
      <c r="K99" s="69">
        <f t="shared" si="3"/>
        <v>1698599</v>
      </c>
      <c r="L99" s="69"/>
      <c r="M99" s="69">
        <f t="shared" si="3"/>
        <v>204507</v>
      </c>
      <c r="N99" s="69"/>
      <c r="O99" s="69">
        <f t="shared" si="3"/>
        <v>2857250</v>
      </c>
      <c r="P99" s="70"/>
      <c r="Q99" s="69">
        <f>+Q96+Q95+Q93</f>
        <v>0</v>
      </c>
      <c r="R99" s="70"/>
      <c r="S99" s="69">
        <f>+S96+S95+S93</f>
        <v>23667385</v>
      </c>
      <c r="T99" s="6"/>
      <c r="U99" s="13"/>
    </row>
    <row r="100" spans="3:21" ht="13.5" thickTop="1">
      <c r="C100" s="61"/>
      <c r="D100" s="62"/>
      <c r="E100" s="61"/>
      <c r="F100" s="62"/>
      <c r="G100" s="61"/>
      <c r="H100" s="62"/>
      <c r="I100" s="62"/>
      <c r="J100" s="62"/>
      <c r="K100" s="61"/>
      <c r="L100" s="62"/>
      <c r="M100" s="61"/>
      <c r="N100" s="62"/>
      <c r="O100" s="61"/>
      <c r="P100" s="62"/>
      <c r="Q100" s="61"/>
      <c r="R100" s="62"/>
      <c r="S100" s="61"/>
      <c r="U100" s="13"/>
    </row>
    <row r="101" spans="2:21" ht="12.75">
      <c r="B101" s="1" t="s">
        <v>337</v>
      </c>
      <c r="C101" s="61"/>
      <c r="D101" s="62"/>
      <c r="E101" s="61"/>
      <c r="F101" s="62"/>
      <c r="G101" s="61"/>
      <c r="H101" s="62"/>
      <c r="I101" s="62"/>
      <c r="J101" s="62"/>
      <c r="K101" s="61"/>
      <c r="L101" s="62"/>
      <c r="M101" s="61"/>
      <c r="N101" s="62"/>
      <c r="O101" s="61"/>
      <c r="P101" s="62"/>
      <c r="Q101" s="61"/>
      <c r="R101" s="62"/>
      <c r="S101" s="61"/>
      <c r="U101" s="13"/>
    </row>
    <row r="102" spans="2:21" ht="12.75">
      <c r="B102" s="1" t="s">
        <v>338</v>
      </c>
      <c r="C102" s="61">
        <f>C77-C99</f>
        <v>3681575</v>
      </c>
      <c r="D102" s="62"/>
      <c r="E102" s="61">
        <f>E77-E99</f>
        <v>-1392548</v>
      </c>
      <c r="F102" s="62"/>
      <c r="G102" s="61">
        <f>G77-G99</f>
        <v>-1342400</v>
      </c>
      <c r="H102" s="62"/>
      <c r="I102" s="61">
        <f>I77-I99</f>
        <v>-2579421</v>
      </c>
      <c r="J102" s="62"/>
      <c r="K102" s="61">
        <f>K77-K99</f>
        <v>1258149</v>
      </c>
      <c r="L102" s="62"/>
      <c r="M102" s="61">
        <f>M77-M99</f>
        <v>1615717</v>
      </c>
      <c r="N102" s="62"/>
      <c r="O102" s="61">
        <f>O77-O99</f>
        <v>-1880137</v>
      </c>
      <c r="P102" s="62"/>
      <c r="Q102" s="61">
        <f>Q77-Q99</f>
        <v>639065</v>
      </c>
      <c r="R102" s="62"/>
      <c r="S102" s="61">
        <f>S77-S99</f>
        <v>0</v>
      </c>
      <c r="U102" s="13"/>
    </row>
    <row r="103" spans="3:21" ht="8.25" customHeight="1">
      <c r="C103" s="61"/>
      <c r="D103" s="62"/>
      <c r="E103" s="61"/>
      <c r="F103" s="62"/>
      <c r="G103" s="61"/>
      <c r="H103" s="62"/>
      <c r="I103" s="62"/>
      <c r="J103" s="62"/>
      <c r="K103" s="61"/>
      <c r="L103" s="62"/>
      <c r="M103" s="61"/>
      <c r="N103" s="62"/>
      <c r="O103" s="61"/>
      <c r="P103" s="62"/>
      <c r="Q103" s="61"/>
      <c r="R103" s="62"/>
      <c r="S103" s="61"/>
      <c r="U103" s="13"/>
    </row>
    <row r="104" spans="2:21" ht="12.75">
      <c r="B104" s="1" t="s">
        <v>342</v>
      </c>
      <c r="C104" s="61"/>
      <c r="D104" s="62"/>
      <c r="E104" s="61"/>
      <c r="F104" s="62"/>
      <c r="G104" s="61"/>
      <c r="H104" s="62"/>
      <c r="I104" s="62"/>
      <c r="J104" s="62"/>
      <c r="K104" s="61"/>
      <c r="L104" s="62"/>
      <c r="M104" s="61"/>
      <c r="N104" s="62"/>
      <c r="O104" s="61"/>
      <c r="P104" s="62"/>
      <c r="Q104" s="61"/>
      <c r="R104" s="62"/>
      <c r="S104" s="61"/>
      <c r="U104" s="13"/>
    </row>
    <row r="105" spans="2:19" ht="12.75">
      <c r="B105" s="1" t="s">
        <v>339</v>
      </c>
      <c r="C105" s="61">
        <v>0</v>
      </c>
      <c r="D105" s="62"/>
      <c r="E105" s="61">
        <v>0</v>
      </c>
      <c r="F105" s="62"/>
      <c r="G105" s="61">
        <v>0</v>
      </c>
      <c r="H105" s="62"/>
      <c r="I105" s="61">
        <v>0</v>
      </c>
      <c r="J105" s="62"/>
      <c r="K105" s="61">
        <v>0</v>
      </c>
      <c r="L105" s="62"/>
      <c r="M105" s="61">
        <v>0</v>
      </c>
      <c r="N105" s="62"/>
      <c r="O105" s="61">
        <v>0</v>
      </c>
      <c r="P105" s="62"/>
      <c r="Q105" s="61">
        <v>0</v>
      </c>
      <c r="R105" s="62"/>
      <c r="S105" s="61">
        <v>0</v>
      </c>
    </row>
    <row r="106" spans="3:19" ht="5.25" customHeight="1">
      <c r="C106" s="61"/>
      <c r="D106" s="62"/>
      <c r="E106" s="61"/>
      <c r="F106" s="62"/>
      <c r="G106" s="61"/>
      <c r="H106" s="62"/>
      <c r="I106" s="62"/>
      <c r="J106" s="62"/>
      <c r="K106" s="61"/>
      <c r="L106" s="62"/>
      <c r="M106" s="61"/>
      <c r="N106" s="62"/>
      <c r="O106" s="61"/>
      <c r="P106" s="62"/>
      <c r="Q106" s="61"/>
      <c r="R106" s="62"/>
      <c r="S106" s="61"/>
    </row>
    <row r="107" spans="2:19" ht="13.5" thickBot="1">
      <c r="B107" s="2" t="s">
        <v>220</v>
      </c>
      <c r="C107" s="71">
        <f>SUM(C102:C105)</f>
        <v>3681575</v>
      </c>
      <c r="D107" s="72"/>
      <c r="E107" s="71">
        <f>SUM(E102:E105)</f>
        <v>-1392548</v>
      </c>
      <c r="F107" s="72"/>
      <c r="G107" s="71">
        <f>SUM(G102:G105)</f>
        <v>-1342400</v>
      </c>
      <c r="H107" s="72"/>
      <c r="I107" s="71">
        <f>SUM(I102:I105)</f>
        <v>-2579421</v>
      </c>
      <c r="J107" s="72"/>
      <c r="K107" s="71">
        <f>SUM(K102:K105)</f>
        <v>1258149</v>
      </c>
      <c r="L107" s="72"/>
      <c r="M107" s="71">
        <f>SUM(M102:M105)</f>
        <v>1615717</v>
      </c>
      <c r="N107" s="72"/>
      <c r="O107" s="71">
        <f>SUM(O102:O105)</f>
        <v>-1880137</v>
      </c>
      <c r="P107" s="72"/>
      <c r="Q107" s="71">
        <f>SUM(Q102:Q105)</f>
        <v>639065</v>
      </c>
      <c r="R107" s="72"/>
      <c r="S107" s="71">
        <f>SUM(S102:S105)</f>
        <v>0</v>
      </c>
    </row>
    <row r="108" spans="2:19" ht="12.75">
      <c r="B108" s="2"/>
      <c r="C108" s="14"/>
      <c r="D108" s="6"/>
      <c r="E108" s="14"/>
      <c r="F108" s="6"/>
      <c r="G108" s="14"/>
      <c r="H108" s="6"/>
      <c r="I108" s="6"/>
      <c r="J108" s="6"/>
      <c r="K108" s="14"/>
      <c r="L108" s="6"/>
      <c r="M108" s="14"/>
      <c r="N108" s="6"/>
      <c r="O108" s="14"/>
      <c r="P108" s="6"/>
      <c r="Q108" s="14"/>
      <c r="R108" s="6"/>
      <c r="S108" s="14"/>
    </row>
    <row r="109" ht="12.75">
      <c r="B109" s="1" t="s">
        <v>341</v>
      </c>
    </row>
  </sheetData>
  <printOptions/>
  <pageMargins left="0.7480314960629921" right="0.7480314960629921" top="0.7874015748031497" bottom="0.1968503937007874" header="0.5118110236220472" footer="0.5118110236220472"/>
  <pageSetup firstPageNumber="28" useFirstPageNumber="1" horizontalDpi="600" verticalDpi="600" orientation="landscape" paperSize="9" scale="75" r:id="rId1"/>
  <headerFooter alignWithMargins="0">
    <oddHeader>&amp;L&amp;"Times New Roman,Bold"&amp;12MALAYSIAN PLANTATIONS BERHAD&amp;"Times New Roman,Regular" &amp;9
&amp;12SECOND FINANCIAL QUARTER ENDED 30 SEPTEMBER 2005
____________________________________________________</oddHeader>
    <oddFooter>&amp;C&amp;P</oddFooter>
  </headerFooter>
  <rowBreaks count="1" manualBreakCount="1">
    <brk id="5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128"/>
  <sheetViews>
    <sheetView showGridLines="0" workbookViewId="0" topLeftCell="A1">
      <selection activeCell="G55" sqref="G55"/>
    </sheetView>
  </sheetViews>
  <sheetFormatPr defaultColWidth="9.140625" defaultRowHeight="12.75"/>
  <cols>
    <col min="1" max="1" width="5.28125" style="16" customWidth="1"/>
    <col min="2" max="2" width="4.57421875" style="16" customWidth="1"/>
    <col min="3" max="6" width="9.140625" style="16" customWidth="1"/>
    <col min="7" max="7" width="8.7109375" style="16" customWidth="1"/>
    <col min="8" max="8" width="15.57421875" style="16" customWidth="1"/>
    <col min="9" max="9" width="3.421875" style="16" customWidth="1"/>
    <col min="10" max="10" width="15.57421875" style="16" customWidth="1"/>
    <col min="11" max="16384" width="9.140625" style="16" customWidth="1"/>
  </cols>
  <sheetData>
    <row r="2" spans="1:4" ht="15">
      <c r="A2" s="15" t="s">
        <v>425</v>
      </c>
      <c r="B2" s="15" t="s">
        <v>224</v>
      </c>
      <c r="C2" s="15"/>
      <c r="D2" s="15"/>
    </row>
    <row r="4" spans="2:3" ht="15">
      <c r="B4" s="15" t="s">
        <v>24</v>
      </c>
      <c r="C4" s="15" t="s">
        <v>225</v>
      </c>
    </row>
    <row r="5" spans="8:10" ht="15">
      <c r="H5" s="165" t="s">
        <v>3</v>
      </c>
      <c r="I5" s="165"/>
      <c r="J5" s="165"/>
    </row>
    <row r="6" spans="8:10" ht="15">
      <c r="H6" s="41" t="s">
        <v>392</v>
      </c>
      <c r="I6" s="41"/>
      <c r="J6" s="41" t="s">
        <v>281</v>
      </c>
    </row>
    <row r="7" spans="8:10" ht="15">
      <c r="H7" s="42" t="s">
        <v>0</v>
      </c>
      <c r="I7" s="42"/>
      <c r="J7" s="42" t="s">
        <v>0</v>
      </c>
    </row>
    <row r="8" ht="15">
      <c r="C8" s="15" t="s">
        <v>226</v>
      </c>
    </row>
    <row r="9" spans="3:10" ht="15">
      <c r="C9" s="16" t="s">
        <v>227</v>
      </c>
      <c r="H9" s="24">
        <v>122074</v>
      </c>
      <c r="I9" s="23"/>
      <c r="J9" s="23">
        <v>49689</v>
      </c>
    </row>
    <row r="10" spans="3:10" ht="15">
      <c r="C10" s="16" t="s">
        <v>200</v>
      </c>
      <c r="H10" s="24"/>
      <c r="I10" s="23"/>
      <c r="J10" s="23"/>
    </row>
    <row r="11" spans="3:10" ht="15">
      <c r="C11" s="16" t="s">
        <v>395</v>
      </c>
      <c r="H11" s="24">
        <v>80000</v>
      </c>
      <c r="I11" s="23"/>
      <c r="J11" s="23">
        <v>0</v>
      </c>
    </row>
    <row r="12" spans="3:10" ht="15">
      <c r="C12" s="16" t="s">
        <v>81</v>
      </c>
      <c r="H12" s="24">
        <v>418084</v>
      </c>
      <c r="I12" s="23"/>
      <c r="J12" s="23">
        <v>554704</v>
      </c>
    </row>
    <row r="13" spans="3:10" ht="15">
      <c r="C13" s="16" t="s">
        <v>80</v>
      </c>
      <c r="H13" s="24">
        <v>146705</v>
      </c>
      <c r="I13" s="23"/>
      <c r="J13" s="23">
        <v>0</v>
      </c>
    </row>
    <row r="14" spans="3:10" ht="15">
      <c r="C14" s="16" t="s">
        <v>322</v>
      </c>
      <c r="H14" s="24">
        <v>1584459</v>
      </c>
      <c r="I14" s="23"/>
      <c r="J14" s="23">
        <v>1125152</v>
      </c>
    </row>
    <row r="15" spans="3:10" ht="15">
      <c r="C15" s="16" t="s">
        <v>229</v>
      </c>
      <c r="H15" s="24">
        <v>180352</v>
      </c>
      <c r="I15" s="23"/>
      <c r="J15" s="23">
        <v>9018</v>
      </c>
    </row>
    <row r="16" spans="3:10" ht="15">
      <c r="C16" s="16" t="s">
        <v>228</v>
      </c>
      <c r="H16" s="24">
        <v>294</v>
      </c>
      <c r="I16" s="23"/>
      <c r="J16" s="23">
        <v>328</v>
      </c>
    </row>
    <row r="17" spans="8:10" ht="9" customHeight="1">
      <c r="H17" s="24"/>
      <c r="I17" s="23"/>
      <c r="J17" s="23"/>
    </row>
    <row r="18" spans="3:10" ht="15.75" thickBot="1">
      <c r="C18" s="15" t="s">
        <v>205</v>
      </c>
      <c r="H18" s="25">
        <f>SUM(H9:H17)</f>
        <v>2531968</v>
      </c>
      <c r="I18" s="23"/>
      <c r="J18" s="26">
        <f>SUM(J9:J17)</f>
        <v>1738891</v>
      </c>
    </row>
    <row r="19" spans="3:10" ht="15.75" thickTop="1">
      <c r="C19" s="15"/>
      <c r="H19" s="27"/>
      <c r="I19" s="23"/>
      <c r="J19" s="28"/>
    </row>
    <row r="20" spans="8:10" ht="15">
      <c r="H20" s="24"/>
      <c r="I20" s="23"/>
      <c r="J20" s="23"/>
    </row>
    <row r="21" spans="3:10" ht="15">
      <c r="C21" s="15" t="s">
        <v>323</v>
      </c>
      <c r="H21" s="24"/>
      <c r="I21" s="23"/>
      <c r="J21" s="23"/>
    </row>
    <row r="22" spans="3:10" ht="15">
      <c r="C22" s="15" t="s">
        <v>324</v>
      </c>
      <c r="H22" s="24"/>
      <c r="I22" s="23"/>
      <c r="J22" s="23"/>
    </row>
    <row r="23" spans="8:10" ht="6.75" customHeight="1">
      <c r="H23" s="24"/>
      <c r="I23" s="23"/>
      <c r="J23" s="23"/>
    </row>
    <row r="24" spans="3:10" ht="15">
      <c r="C24" s="16" t="s">
        <v>1</v>
      </c>
      <c r="H24" s="24">
        <v>1689986</v>
      </c>
      <c r="I24" s="23"/>
      <c r="J24" s="23">
        <v>1127322</v>
      </c>
    </row>
    <row r="25" spans="3:10" ht="15">
      <c r="C25" s="16" t="s">
        <v>231</v>
      </c>
      <c r="H25" s="24"/>
      <c r="I25" s="23"/>
      <c r="J25" s="23"/>
    </row>
    <row r="26" spans="3:10" ht="15">
      <c r="C26" s="16" t="s">
        <v>232</v>
      </c>
      <c r="H26" s="24">
        <v>540962</v>
      </c>
      <c r="I26" s="23"/>
      <c r="J26" s="23">
        <v>391381</v>
      </c>
    </row>
    <row r="27" spans="3:10" ht="15">
      <c r="C27" s="16" t="s">
        <v>213</v>
      </c>
      <c r="H27" s="24">
        <v>1759</v>
      </c>
      <c r="I27" s="23"/>
      <c r="J27" s="23">
        <v>0</v>
      </c>
    </row>
    <row r="28" spans="3:10" ht="15">
      <c r="C28" s="16" t="s">
        <v>233</v>
      </c>
      <c r="H28" s="24">
        <v>109474</v>
      </c>
      <c r="I28" s="23"/>
      <c r="J28" s="23">
        <v>74636</v>
      </c>
    </row>
    <row r="29" spans="3:10" ht="15">
      <c r="C29" s="16" t="s">
        <v>234</v>
      </c>
      <c r="H29" s="24">
        <v>22223</v>
      </c>
      <c r="I29" s="23"/>
      <c r="J29" s="23">
        <v>18223</v>
      </c>
    </row>
    <row r="30" spans="8:10" ht="6.75" customHeight="1">
      <c r="H30" s="24"/>
      <c r="I30" s="23"/>
      <c r="J30" s="23"/>
    </row>
    <row r="31" spans="3:10" ht="15">
      <c r="C31" s="15" t="s">
        <v>216</v>
      </c>
      <c r="H31" s="29">
        <f>SUM(H24:H30)</f>
        <v>2364404</v>
      </c>
      <c r="I31" s="23"/>
      <c r="J31" s="30">
        <f>SUM(J24:J29)</f>
        <v>1611562</v>
      </c>
    </row>
    <row r="32" spans="8:10" ht="15">
      <c r="H32" s="24"/>
      <c r="I32" s="23"/>
      <c r="J32" s="23"/>
    </row>
    <row r="33" spans="3:10" ht="15">
      <c r="C33" s="16" t="s">
        <v>325</v>
      </c>
      <c r="H33" s="24">
        <v>94500</v>
      </c>
      <c r="I33" s="23"/>
      <c r="J33" s="23">
        <v>71000</v>
      </c>
    </row>
    <row r="34" spans="3:10" ht="15">
      <c r="C34" s="16" t="s">
        <v>356</v>
      </c>
      <c r="H34" s="24">
        <v>73064</v>
      </c>
      <c r="I34" s="23"/>
      <c r="J34" s="23">
        <v>56329</v>
      </c>
    </row>
    <row r="35" spans="8:10" ht="6.75" customHeight="1">
      <c r="H35" s="31"/>
      <c r="I35" s="23"/>
      <c r="J35" s="32"/>
    </row>
    <row r="36" spans="3:10" ht="15">
      <c r="C36" s="15" t="s">
        <v>235</v>
      </c>
      <c r="H36" s="24"/>
      <c r="I36" s="23"/>
      <c r="J36" s="23"/>
    </row>
    <row r="37" spans="3:10" ht="15.75" thickBot="1">
      <c r="C37" s="15" t="s">
        <v>230</v>
      </c>
      <c r="H37" s="33">
        <f>H31+H33+H34</f>
        <v>2531968</v>
      </c>
      <c r="I37" s="23"/>
      <c r="J37" s="34">
        <f>+J34+J33+J31</f>
        <v>1738891</v>
      </c>
    </row>
    <row r="38" spans="8:10" ht="15.75" thickTop="1">
      <c r="H38" s="24"/>
      <c r="I38" s="23"/>
      <c r="J38" s="23"/>
    </row>
    <row r="39" spans="3:10" ht="15.75" thickBot="1">
      <c r="C39" s="15" t="s">
        <v>236</v>
      </c>
      <c r="H39" s="35">
        <v>445950</v>
      </c>
      <c r="I39" s="23"/>
      <c r="J39" s="36">
        <v>236610</v>
      </c>
    </row>
    <row r="40" spans="8:10" ht="15">
      <c r="H40" s="24"/>
      <c r="I40" s="23"/>
      <c r="J40" s="23"/>
    </row>
    <row r="41" spans="8:10" ht="15">
      <c r="H41" s="24"/>
      <c r="I41" s="23"/>
      <c r="J41" s="23"/>
    </row>
    <row r="42" spans="8:10" ht="15">
      <c r="H42" s="24"/>
      <c r="I42" s="23"/>
      <c r="J42" s="23"/>
    </row>
    <row r="43" spans="8:10" ht="15">
      <c r="H43" s="24"/>
      <c r="I43" s="23"/>
      <c r="J43" s="23"/>
    </row>
    <row r="44" spans="8:10" ht="15">
      <c r="H44" s="24"/>
      <c r="I44" s="23"/>
      <c r="J44" s="23"/>
    </row>
    <row r="45" spans="8:10" ht="15">
      <c r="H45" s="24"/>
      <c r="I45" s="23"/>
      <c r="J45" s="23"/>
    </row>
    <row r="46" spans="8:10" ht="15">
      <c r="H46" s="24"/>
      <c r="I46" s="23"/>
      <c r="J46" s="23"/>
    </row>
    <row r="47" spans="8:10" ht="15">
      <c r="H47" s="23"/>
      <c r="I47" s="23"/>
      <c r="J47" s="23"/>
    </row>
    <row r="48" spans="8:10" ht="15">
      <c r="H48" s="23"/>
      <c r="I48" s="23"/>
      <c r="J48" s="23"/>
    </row>
    <row r="49" spans="8:10" ht="15">
      <c r="H49" s="23"/>
      <c r="I49" s="23"/>
      <c r="J49" s="23"/>
    </row>
    <row r="50" spans="8:10" ht="15">
      <c r="H50" s="23"/>
      <c r="I50" s="23"/>
      <c r="J50" s="23"/>
    </row>
    <row r="51" spans="8:10" ht="15">
      <c r="H51" s="23"/>
      <c r="I51" s="23"/>
      <c r="J51" s="23"/>
    </row>
    <row r="52" spans="8:10" ht="15">
      <c r="H52" s="23"/>
      <c r="I52" s="23"/>
      <c r="J52" s="23"/>
    </row>
    <row r="53" spans="8:10" ht="15">
      <c r="H53" s="23"/>
      <c r="I53" s="23"/>
      <c r="J53" s="23"/>
    </row>
    <row r="54" spans="8:10" ht="15">
      <c r="H54" s="23"/>
      <c r="I54" s="23"/>
      <c r="J54" s="23"/>
    </row>
    <row r="55" spans="8:10" ht="15">
      <c r="H55" s="23"/>
      <c r="I55" s="23"/>
      <c r="J55" s="23"/>
    </row>
    <row r="56" spans="8:10" ht="15">
      <c r="H56" s="23"/>
      <c r="I56" s="23"/>
      <c r="J56" s="23"/>
    </row>
    <row r="57" spans="8:10" ht="15">
      <c r="H57" s="23"/>
      <c r="I57" s="23"/>
      <c r="J57" s="23"/>
    </row>
    <row r="58" spans="8:10" ht="15">
      <c r="H58" s="23"/>
      <c r="I58" s="23"/>
      <c r="J58" s="23"/>
    </row>
    <row r="59" spans="8:10" ht="15">
      <c r="H59" s="23"/>
      <c r="I59" s="23"/>
      <c r="J59" s="23"/>
    </row>
    <row r="60" spans="8:10" ht="15">
      <c r="H60" s="23"/>
      <c r="I60" s="23"/>
      <c r="J60" s="23"/>
    </row>
    <row r="61" spans="8:10" ht="15">
      <c r="H61" s="23"/>
      <c r="I61" s="23"/>
      <c r="J61" s="23"/>
    </row>
    <row r="62" spans="8:10" ht="15">
      <c r="H62" s="23"/>
      <c r="I62" s="23"/>
      <c r="J62" s="23"/>
    </row>
    <row r="63" spans="8:10" ht="15">
      <c r="H63" s="23"/>
      <c r="I63" s="23"/>
      <c r="J63" s="23"/>
    </row>
    <row r="64" spans="8:10" ht="15">
      <c r="H64" s="23"/>
      <c r="I64" s="23"/>
      <c r="J64" s="23"/>
    </row>
    <row r="65" spans="8:10" ht="15">
      <c r="H65" s="23"/>
      <c r="I65" s="23"/>
      <c r="J65" s="23"/>
    </row>
    <row r="66" spans="8:10" ht="15">
      <c r="H66" s="23"/>
      <c r="I66" s="23"/>
      <c r="J66" s="23"/>
    </row>
    <row r="67" spans="8:10" ht="15">
      <c r="H67" s="23"/>
      <c r="I67" s="23"/>
      <c r="J67" s="23"/>
    </row>
    <row r="68" spans="8:10" ht="15">
      <c r="H68" s="23"/>
      <c r="I68" s="23"/>
      <c r="J68" s="23"/>
    </row>
    <row r="69" spans="8:10" ht="15">
      <c r="H69" s="23"/>
      <c r="I69" s="23"/>
      <c r="J69" s="23"/>
    </row>
    <row r="70" spans="8:10" ht="15">
      <c r="H70" s="23"/>
      <c r="I70" s="23"/>
      <c r="J70" s="23"/>
    </row>
    <row r="71" spans="8:10" ht="15">
      <c r="H71" s="23"/>
      <c r="I71" s="23"/>
      <c r="J71" s="23"/>
    </row>
    <row r="72" spans="8:10" ht="15">
      <c r="H72" s="23"/>
      <c r="I72" s="23"/>
      <c r="J72" s="23"/>
    </row>
    <row r="73" spans="8:10" ht="15">
      <c r="H73" s="23"/>
      <c r="I73" s="23"/>
      <c r="J73" s="23"/>
    </row>
    <row r="74" spans="8:10" ht="15">
      <c r="H74" s="23"/>
      <c r="I74" s="23"/>
      <c r="J74" s="23"/>
    </row>
    <row r="75" spans="8:10" ht="15">
      <c r="H75" s="23"/>
      <c r="I75" s="23"/>
      <c r="J75" s="23"/>
    </row>
    <row r="76" spans="8:10" ht="15">
      <c r="H76" s="23"/>
      <c r="I76" s="23"/>
      <c r="J76" s="23"/>
    </row>
    <row r="77" spans="8:10" ht="15">
      <c r="H77" s="23"/>
      <c r="I77" s="23"/>
      <c r="J77" s="23"/>
    </row>
    <row r="78" spans="8:10" ht="15">
      <c r="H78" s="23"/>
      <c r="I78" s="23"/>
      <c r="J78" s="23"/>
    </row>
    <row r="79" spans="8:10" ht="15">
      <c r="H79" s="23"/>
      <c r="I79" s="23"/>
      <c r="J79" s="23"/>
    </row>
    <row r="80" spans="8:10" ht="15">
      <c r="H80" s="23"/>
      <c r="I80" s="23"/>
      <c r="J80" s="23"/>
    </row>
    <row r="81" spans="8:10" ht="15">
      <c r="H81" s="23"/>
      <c r="I81" s="23"/>
      <c r="J81" s="23"/>
    </row>
    <row r="82" spans="8:10" ht="15">
      <c r="H82" s="23"/>
      <c r="I82" s="23"/>
      <c r="J82" s="23"/>
    </row>
    <row r="83" spans="8:10" ht="15">
      <c r="H83" s="23"/>
      <c r="I83" s="23"/>
      <c r="J83" s="23"/>
    </row>
    <row r="84" spans="8:10" ht="15">
      <c r="H84" s="23"/>
      <c r="I84" s="23"/>
      <c r="J84" s="23"/>
    </row>
    <row r="85" spans="8:10" ht="15">
      <c r="H85" s="23"/>
      <c r="I85" s="23"/>
      <c r="J85" s="23"/>
    </row>
    <row r="86" spans="8:10" ht="15">
      <c r="H86" s="23"/>
      <c r="I86" s="23"/>
      <c r="J86" s="23"/>
    </row>
    <row r="87" spans="8:10" ht="15">
      <c r="H87" s="23"/>
      <c r="I87" s="23"/>
      <c r="J87" s="23"/>
    </row>
    <row r="88" spans="8:10" ht="15">
      <c r="H88" s="23"/>
      <c r="I88" s="23"/>
      <c r="J88" s="23"/>
    </row>
    <row r="89" spans="8:10" ht="15">
      <c r="H89" s="23"/>
      <c r="I89" s="23"/>
      <c r="J89" s="23"/>
    </row>
    <row r="90" spans="8:10" ht="15">
      <c r="H90" s="23"/>
      <c r="I90" s="23"/>
      <c r="J90" s="23"/>
    </row>
    <row r="91" spans="8:10" ht="15">
      <c r="H91" s="23"/>
      <c r="I91" s="23"/>
      <c r="J91" s="23"/>
    </row>
    <row r="92" spans="8:10" ht="15">
      <c r="H92" s="23"/>
      <c r="I92" s="23"/>
      <c r="J92" s="23"/>
    </row>
    <row r="93" spans="8:10" ht="15">
      <c r="H93" s="23"/>
      <c r="I93" s="23"/>
      <c r="J93" s="23"/>
    </row>
    <row r="94" spans="8:10" ht="15">
      <c r="H94" s="23"/>
      <c r="I94" s="23"/>
      <c r="J94" s="23"/>
    </row>
    <row r="95" spans="8:10" ht="15">
      <c r="H95" s="23"/>
      <c r="I95" s="23"/>
      <c r="J95" s="23"/>
    </row>
    <row r="96" spans="8:10" ht="15">
      <c r="H96" s="23"/>
      <c r="I96" s="23"/>
      <c r="J96" s="23"/>
    </row>
    <row r="97" spans="8:10" ht="15">
      <c r="H97" s="23"/>
      <c r="I97" s="23"/>
      <c r="J97" s="23"/>
    </row>
    <row r="98" spans="8:10" ht="15">
      <c r="H98" s="23"/>
      <c r="I98" s="23"/>
      <c r="J98" s="23"/>
    </row>
    <row r="99" spans="8:10" ht="15">
      <c r="H99" s="23"/>
      <c r="I99" s="23"/>
      <c r="J99" s="23"/>
    </row>
    <row r="100" spans="8:10" ht="15">
      <c r="H100" s="23"/>
      <c r="I100" s="23"/>
      <c r="J100" s="23"/>
    </row>
    <row r="101" spans="8:10" ht="15">
      <c r="H101" s="23"/>
      <c r="I101" s="23"/>
      <c r="J101" s="23"/>
    </row>
    <row r="102" spans="8:10" ht="15">
      <c r="H102" s="23"/>
      <c r="I102" s="23"/>
      <c r="J102" s="23"/>
    </row>
    <row r="103" spans="8:10" ht="15">
      <c r="H103" s="23"/>
      <c r="I103" s="23"/>
      <c r="J103" s="23"/>
    </row>
    <row r="104" spans="8:10" ht="15">
      <c r="H104" s="23"/>
      <c r="I104" s="23"/>
      <c r="J104" s="23"/>
    </row>
    <row r="105" spans="8:10" ht="15">
      <c r="H105" s="23"/>
      <c r="I105" s="23"/>
      <c r="J105" s="23"/>
    </row>
    <row r="106" spans="8:10" ht="15">
      <c r="H106" s="23"/>
      <c r="I106" s="23"/>
      <c r="J106" s="23"/>
    </row>
    <row r="107" spans="8:10" ht="15">
      <c r="H107" s="23"/>
      <c r="I107" s="23"/>
      <c r="J107" s="23"/>
    </row>
    <row r="108" spans="8:10" ht="15">
      <c r="H108" s="23"/>
      <c r="I108" s="23"/>
      <c r="J108" s="23"/>
    </row>
    <row r="109" spans="8:10" ht="15">
      <c r="H109" s="23"/>
      <c r="I109" s="23"/>
      <c r="J109" s="23"/>
    </row>
    <row r="110" spans="8:10" ht="15">
      <c r="H110" s="23"/>
      <c r="I110" s="23"/>
      <c r="J110" s="23"/>
    </row>
    <row r="111" spans="8:10" ht="15">
      <c r="H111" s="23"/>
      <c r="I111" s="23"/>
      <c r="J111" s="23"/>
    </row>
    <row r="112" spans="8:10" ht="15">
      <c r="H112" s="23"/>
      <c r="I112" s="23"/>
      <c r="J112" s="23"/>
    </row>
    <row r="113" spans="8:10" ht="15">
      <c r="H113" s="23"/>
      <c r="I113" s="23"/>
      <c r="J113" s="23"/>
    </row>
    <row r="114" spans="8:10" ht="15">
      <c r="H114" s="23"/>
      <c r="I114" s="23"/>
      <c r="J114" s="23"/>
    </row>
    <row r="115" spans="8:10" ht="15">
      <c r="H115" s="23"/>
      <c r="I115" s="23"/>
      <c r="J115" s="23"/>
    </row>
    <row r="116" spans="8:10" ht="15">
      <c r="H116" s="23"/>
      <c r="I116" s="23"/>
      <c r="J116" s="23"/>
    </row>
    <row r="117" spans="8:10" ht="15">
      <c r="H117" s="23"/>
      <c r="I117" s="23"/>
      <c r="J117" s="23"/>
    </row>
    <row r="118" spans="8:10" ht="15">
      <c r="H118" s="23"/>
      <c r="I118" s="23"/>
      <c r="J118" s="23"/>
    </row>
    <row r="119" spans="8:10" ht="15">
      <c r="H119" s="23"/>
      <c r="I119" s="23"/>
      <c r="J119" s="23"/>
    </row>
    <row r="120" spans="8:10" ht="15">
      <c r="H120" s="23"/>
      <c r="I120" s="23"/>
      <c r="J120" s="23"/>
    </row>
    <row r="121" spans="8:10" ht="15">
      <c r="H121" s="23"/>
      <c r="I121" s="23"/>
      <c r="J121" s="23"/>
    </row>
    <row r="122" spans="8:10" ht="15">
      <c r="H122" s="23"/>
      <c r="I122" s="23"/>
      <c r="J122" s="23"/>
    </row>
    <row r="123" spans="8:10" ht="15">
      <c r="H123" s="23"/>
      <c r="I123" s="23"/>
      <c r="J123" s="23"/>
    </row>
    <row r="124" spans="8:10" ht="15">
      <c r="H124" s="23"/>
      <c r="I124" s="23"/>
      <c r="J124" s="23"/>
    </row>
    <row r="125" spans="8:10" ht="15">
      <c r="H125" s="23"/>
      <c r="I125" s="23"/>
      <c r="J125" s="23"/>
    </row>
    <row r="126" spans="8:10" ht="15">
      <c r="H126" s="23"/>
      <c r="I126" s="23"/>
      <c r="J126" s="23"/>
    </row>
    <row r="127" spans="8:10" ht="15">
      <c r="H127" s="23"/>
      <c r="I127" s="23"/>
      <c r="J127" s="23"/>
    </row>
    <row r="128" spans="8:10" ht="15">
      <c r="H128" s="23"/>
      <c r="I128" s="23"/>
      <c r="J128" s="23"/>
    </row>
  </sheetData>
  <mergeCells count="1">
    <mergeCell ref="H5:J5"/>
  </mergeCells>
  <printOptions/>
  <pageMargins left="0.7480314960629921" right="0.7480314960629921" top="0.984251968503937" bottom="0.984251968503937" header="0.5118110236220472" footer="0.5118110236220472"/>
  <pageSetup blackAndWhite="1" firstPageNumber="30" useFirstPageNumber="1" horizontalDpi="600" verticalDpi="600" orientation="portrait" paperSize="9" scale="90" r:id="rId1"/>
  <headerFooter alignWithMargins="0">
    <oddHeader>&amp;L&amp;"Times New Roman,Bold"&amp;11MALAYSIAN PLANTATIONS BERHAD &amp;"Times New Roman,Regular"&amp;9
&amp;12SECOND FINANCIAL QUARTER ENDED 30 SEPTEMBER 2005
_____________________________________________________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M31"/>
  <sheetViews>
    <sheetView showGridLines="0" workbookViewId="0" topLeftCell="A1">
      <selection activeCell="G7" sqref="G7:I7"/>
    </sheetView>
  </sheetViews>
  <sheetFormatPr defaultColWidth="9.140625" defaultRowHeight="12.75"/>
  <cols>
    <col min="1" max="1" width="5.28125" style="16" customWidth="1"/>
    <col min="2" max="2" width="4.57421875" style="16" customWidth="1"/>
    <col min="3" max="6" width="9.140625" style="16" customWidth="1"/>
    <col min="7" max="7" width="13.7109375" style="23" customWidth="1"/>
    <col min="8" max="8" width="1.421875" style="23" customWidth="1"/>
    <col min="9" max="9" width="12.8515625" style="23" customWidth="1"/>
    <col min="10" max="10" width="2.140625" style="23" customWidth="1"/>
    <col min="11" max="11" width="15.421875" style="23" customWidth="1"/>
    <col min="12" max="12" width="1.421875" style="23" customWidth="1"/>
    <col min="13" max="13" width="14.28125" style="23" customWidth="1"/>
    <col min="14" max="16384" width="9.140625" style="16" customWidth="1"/>
  </cols>
  <sheetData>
    <row r="3" spans="1:4" ht="15">
      <c r="A3" s="15" t="s">
        <v>425</v>
      </c>
      <c r="B3" s="15" t="s">
        <v>276</v>
      </c>
      <c r="C3" s="15"/>
      <c r="D3" s="15"/>
    </row>
    <row r="5" spans="2:3" ht="15">
      <c r="B5" s="15" t="s">
        <v>27</v>
      </c>
      <c r="C5" s="15" t="s">
        <v>357</v>
      </c>
    </row>
    <row r="6" spans="2:13" ht="15">
      <c r="B6" s="15"/>
      <c r="C6" s="15"/>
      <c r="G6" s="158" t="s">
        <v>191</v>
      </c>
      <c r="H6" s="158"/>
      <c r="I6" s="158"/>
      <c r="J6" s="158"/>
      <c r="K6" s="158"/>
      <c r="L6" s="158"/>
      <c r="M6" s="158"/>
    </row>
    <row r="7" spans="7:13" ht="15">
      <c r="G7" s="159" t="s">
        <v>390</v>
      </c>
      <c r="H7" s="159"/>
      <c r="I7" s="159"/>
      <c r="J7" s="24"/>
      <c r="K7" s="159" t="s">
        <v>391</v>
      </c>
      <c r="L7" s="159"/>
      <c r="M7" s="159"/>
    </row>
    <row r="8" spans="7:13" ht="12.75" customHeight="1">
      <c r="G8" s="43" t="s">
        <v>392</v>
      </c>
      <c r="H8" s="43"/>
      <c r="I8" s="43" t="s">
        <v>393</v>
      </c>
      <c r="J8" s="44"/>
      <c r="K8" s="43" t="s">
        <v>392</v>
      </c>
      <c r="L8" s="43"/>
      <c r="M8" s="43" t="s">
        <v>393</v>
      </c>
    </row>
    <row r="9" spans="7:13" ht="15">
      <c r="G9" s="44" t="s">
        <v>0</v>
      </c>
      <c r="H9" s="44"/>
      <c r="I9" s="44" t="s">
        <v>0</v>
      </c>
      <c r="J9" s="44"/>
      <c r="K9" s="44" t="s">
        <v>0</v>
      </c>
      <c r="L9" s="44"/>
      <c r="M9" s="44" t="s">
        <v>0</v>
      </c>
    </row>
    <row r="11" spans="3:11" ht="15">
      <c r="C11" s="16" t="s">
        <v>237</v>
      </c>
      <c r="G11" s="24"/>
      <c r="K11" s="24"/>
    </row>
    <row r="12" spans="3:13" ht="15">
      <c r="C12" s="16" t="s">
        <v>238</v>
      </c>
      <c r="G12" s="24">
        <v>31696</v>
      </c>
      <c r="I12" s="23">
        <v>18384</v>
      </c>
      <c r="K12" s="24">
        <v>58505</v>
      </c>
      <c r="M12" s="23">
        <v>36632</v>
      </c>
    </row>
    <row r="13" spans="3:11" ht="15">
      <c r="C13" s="16" t="s">
        <v>239</v>
      </c>
      <c r="G13" s="24"/>
      <c r="K13" s="24"/>
    </row>
    <row r="14" spans="3:13" ht="15">
      <c r="C14" s="16" t="s">
        <v>240</v>
      </c>
      <c r="G14" s="24">
        <v>-5078</v>
      </c>
      <c r="I14" s="23">
        <v>-10272</v>
      </c>
      <c r="K14" s="24">
        <v>-8708</v>
      </c>
      <c r="M14" s="23">
        <v>-11006</v>
      </c>
    </row>
    <row r="15" spans="3:13" ht="15">
      <c r="C15" s="16" t="s">
        <v>402</v>
      </c>
      <c r="G15" s="24">
        <v>-5347</v>
      </c>
      <c r="I15" s="23">
        <v>3437</v>
      </c>
      <c r="K15" s="24">
        <v>-8269</v>
      </c>
      <c r="M15" s="23">
        <v>678</v>
      </c>
    </row>
    <row r="16" spans="7:13" ht="6.75" customHeight="1">
      <c r="G16" s="31"/>
      <c r="I16" s="32"/>
      <c r="K16" s="31"/>
      <c r="M16" s="32"/>
    </row>
    <row r="17" spans="3:13" ht="15">
      <c r="C17" s="15" t="s">
        <v>241</v>
      </c>
      <c r="G17" s="24">
        <f>SUM(G11:G16)</f>
        <v>21271</v>
      </c>
      <c r="I17" s="23">
        <f>SUM(I11:I16)</f>
        <v>11549</v>
      </c>
      <c r="K17" s="24">
        <f>SUM(K11:K16)</f>
        <v>41528</v>
      </c>
      <c r="M17" s="23">
        <f>SUM(M11:M16)</f>
        <v>26304</v>
      </c>
    </row>
    <row r="18" spans="3:13" ht="15">
      <c r="C18" s="16" t="s">
        <v>242</v>
      </c>
      <c r="G18" s="27">
        <v>-10359</v>
      </c>
      <c r="H18" s="28"/>
      <c r="I18" s="28">
        <v>-5498</v>
      </c>
      <c r="J18" s="28"/>
      <c r="K18" s="27">
        <v>-19414</v>
      </c>
      <c r="L18" s="28"/>
      <c r="M18" s="28">
        <v>-13031</v>
      </c>
    </row>
    <row r="19" spans="7:13" ht="6" customHeight="1">
      <c r="G19" s="31"/>
      <c r="I19" s="32"/>
      <c r="K19" s="31"/>
      <c r="M19" s="32"/>
    </row>
    <row r="20" spans="3:11" ht="15">
      <c r="C20" s="15" t="s">
        <v>243</v>
      </c>
      <c r="G20" s="24"/>
      <c r="K20" s="24"/>
    </row>
    <row r="21" spans="3:13" ht="15">
      <c r="C21" s="15" t="s">
        <v>244</v>
      </c>
      <c r="G21" s="24">
        <f>G17+G18</f>
        <v>10912</v>
      </c>
      <c r="I21" s="23">
        <f>I17+I18</f>
        <v>6051</v>
      </c>
      <c r="K21" s="24">
        <f>K17+K18</f>
        <v>22114</v>
      </c>
      <c r="M21" s="23">
        <f>M17+M18</f>
        <v>13273</v>
      </c>
    </row>
    <row r="22" spans="3:11" ht="15">
      <c r="C22" s="16" t="s">
        <v>405</v>
      </c>
      <c r="G22" s="24"/>
      <c r="K22" s="24"/>
    </row>
    <row r="23" spans="3:13" ht="15">
      <c r="C23" s="16" t="s">
        <v>326</v>
      </c>
      <c r="G23" s="24">
        <v>868</v>
      </c>
      <c r="I23" s="23">
        <v>-561</v>
      </c>
      <c r="K23" s="24">
        <v>1296</v>
      </c>
      <c r="M23" s="23">
        <v>369</v>
      </c>
    </row>
    <row r="24" spans="7:13" ht="8.25" customHeight="1">
      <c r="G24" s="31"/>
      <c r="I24" s="32"/>
      <c r="K24" s="31"/>
      <c r="M24" s="32"/>
    </row>
    <row r="25" spans="3:13" ht="15">
      <c r="C25" s="15" t="s">
        <v>245</v>
      </c>
      <c r="G25" s="24">
        <f>SUM(G21:G23)</f>
        <v>11780</v>
      </c>
      <c r="I25" s="23">
        <f>SUM(I21:I23)</f>
        <v>5490</v>
      </c>
      <c r="K25" s="24">
        <f>SUM(K21:K23)</f>
        <v>23410</v>
      </c>
      <c r="M25" s="23">
        <f>SUM(M21:M23)</f>
        <v>13642</v>
      </c>
    </row>
    <row r="26" spans="3:13" ht="15">
      <c r="C26" s="16" t="s">
        <v>246</v>
      </c>
      <c r="G26" s="24">
        <v>-919</v>
      </c>
      <c r="I26" s="23">
        <v>-645</v>
      </c>
      <c r="K26" s="24">
        <v>-1652</v>
      </c>
      <c r="M26" s="23">
        <v>-1280</v>
      </c>
    </row>
    <row r="27" spans="7:13" ht="6.75" customHeight="1">
      <c r="G27" s="31"/>
      <c r="I27" s="32"/>
      <c r="K27" s="31"/>
      <c r="M27" s="32"/>
    </row>
    <row r="28" spans="3:13" ht="15">
      <c r="C28" s="15" t="s">
        <v>247</v>
      </c>
      <c r="G28" s="24">
        <f>SUM(G25:G27)</f>
        <v>10861</v>
      </c>
      <c r="I28" s="23">
        <f>SUM(I25:I27)</f>
        <v>4845</v>
      </c>
      <c r="K28" s="24">
        <f>SUM(K25:K27)</f>
        <v>21758</v>
      </c>
      <c r="M28" s="23">
        <f>SUM(M25:M27)</f>
        <v>12362</v>
      </c>
    </row>
    <row r="29" spans="3:13" ht="15">
      <c r="C29" s="16" t="s">
        <v>248</v>
      </c>
      <c r="G29" s="24">
        <v>-3258</v>
      </c>
      <c r="I29" s="23">
        <v>-1453</v>
      </c>
      <c r="K29" s="24">
        <v>-6527</v>
      </c>
      <c r="M29" s="23">
        <v>-3708</v>
      </c>
    </row>
    <row r="30" spans="7:11" ht="6.75" customHeight="1">
      <c r="G30" s="24"/>
      <c r="K30" s="24"/>
    </row>
    <row r="31" spans="3:13" ht="15.75" thickBot="1">
      <c r="C31" s="15" t="s">
        <v>249</v>
      </c>
      <c r="G31" s="25">
        <f>SUM(G28:G30)</f>
        <v>7603</v>
      </c>
      <c r="I31" s="26">
        <f>SUM(I28:I30)</f>
        <v>3392</v>
      </c>
      <c r="K31" s="25">
        <f>SUM(K28:K30)</f>
        <v>15231</v>
      </c>
      <c r="M31" s="26">
        <f>SUM(M28:M30)</f>
        <v>8654</v>
      </c>
    </row>
    <row r="32" ht="15.75" thickTop="1"/>
  </sheetData>
  <mergeCells count="3">
    <mergeCell ref="G7:I7"/>
    <mergeCell ref="K7:M7"/>
    <mergeCell ref="G6:M6"/>
  </mergeCells>
  <printOptions/>
  <pageMargins left="0.2755905511811024" right="0.31496062992125984" top="0.984251968503937" bottom="0.984251968503937" header="0.5118110236220472" footer="0.5118110236220472"/>
  <pageSetup blackAndWhite="1" firstPageNumber="31" useFirstPageNumber="1" horizontalDpi="600" verticalDpi="600" orientation="portrait" paperSize="9" scale="90" r:id="rId1"/>
  <headerFooter alignWithMargins="0">
    <oddHeader>&amp;L&amp;"Times New Roman,Bold"&amp;11MALAYSIAN PLANTATIONS BERHAD &amp;"Times New Roman,Regular"&amp;9
&amp;12SECOND FINANCIAL QUARTER ENDED 30 SEPTEMBER 2005
_____________________________________________________&amp;"Arial,Regular"&amp;10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J110"/>
  <sheetViews>
    <sheetView showGridLines="0" workbookViewId="0" topLeftCell="A1">
      <selection activeCell="B111" sqref="B111"/>
    </sheetView>
  </sheetViews>
  <sheetFormatPr defaultColWidth="9.140625" defaultRowHeight="12.75"/>
  <cols>
    <col min="1" max="1" width="6.28125" style="16" customWidth="1"/>
    <col min="2" max="2" width="4.57421875" style="16" customWidth="1"/>
    <col min="3" max="3" width="3.421875" style="16" customWidth="1"/>
    <col min="4" max="5" width="9.140625" style="16" customWidth="1"/>
    <col min="6" max="6" width="11.57421875" style="16" customWidth="1"/>
    <col min="7" max="7" width="16.57421875" style="16" customWidth="1"/>
    <col min="8" max="8" width="15.28125" style="23" customWidth="1"/>
    <col min="9" max="9" width="3.140625" style="23" customWidth="1"/>
    <col min="10" max="10" width="17.00390625" style="23" customWidth="1"/>
    <col min="11" max="11" width="12.140625" style="16" customWidth="1"/>
    <col min="12" max="16384" width="9.140625" style="16" customWidth="1"/>
  </cols>
  <sheetData>
    <row r="3" spans="1:2" ht="15">
      <c r="A3" s="15" t="s">
        <v>425</v>
      </c>
      <c r="B3" s="15" t="s">
        <v>276</v>
      </c>
    </row>
    <row r="5" spans="2:3" ht="15">
      <c r="B5" s="15" t="s">
        <v>36</v>
      </c>
      <c r="C5" s="15" t="s">
        <v>250</v>
      </c>
    </row>
    <row r="6" spans="8:10" ht="15">
      <c r="H6" s="158" t="s">
        <v>3</v>
      </c>
      <c r="I6" s="158"/>
      <c r="J6" s="158"/>
    </row>
    <row r="7" spans="8:10" ht="15">
      <c r="H7" s="43" t="s">
        <v>392</v>
      </c>
      <c r="I7" s="43"/>
      <c r="J7" s="43" t="s">
        <v>281</v>
      </c>
    </row>
    <row r="8" spans="8:10" ht="15">
      <c r="H8" s="44" t="s">
        <v>0</v>
      </c>
      <c r="I8" s="44"/>
      <c r="J8" s="44" t="s">
        <v>0</v>
      </c>
    </row>
    <row r="9" spans="3:4" ht="15">
      <c r="C9" s="16" t="s">
        <v>251</v>
      </c>
      <c r="D9" s="19" t="s">
        <v>26</v>
      </c>
    </row>
    <row r="10" spans="4:10" ht="15">
      <c r="D10" s="16" t="s">
        <v>386</v>
      </c>
      <c r="H10" s="24">
        <v>227586</v>
      </c>
      <c r="J10" s="23">
        <v>124503</v>
      </c>
    </row>
    <row r="11" spans="4:10" ht="15">
      <c r="D11" s="16" t="s">
        <v>252</v>
      </c>
      <c r="H11" s="24">
        <v>14013</v>
      </c>
      <c r="J11" s="23">
        <v>501</v>
      </c>
    </row>
    <row r="12" spans="4:10" ht="15">
      <c r="D12" s="16" t="s">
        <v>400</v>
      </c>
      <c r="H12" s="24">
        <v>970767</v>
      </c>
      <c r="J12" s="23">
        <v>804518</v>
      </c>
    </row>
    <row r="13" spans="4:10" ht="15">
      <c r="D13" s="16" t="s">
        <v>253</v>
      </c>
      <c r="H13" s="24">
        <v>65883</v>
      </c>
      <c r="J13" s="23">
        <v>79879</v>
      </c>
    </row>
    <row r="14" spans="4:10" ht="15">
      <c r="D14" s="16" t="s">
        <v>327</v>
      </c>
      <c r="H14" s="24">
        <v>67406</v>
      </c>
      <c r="J14" s="23">
        <v>23745</v>
      </c>
    </row>
    <row r="15" spans="4:10" ht="15">
      <c r="D15" s="16" t="s">
        <v>254</v>
      </c>
      <c r="H15" s="24">
        <v>75032</v>
      </c>
      <c r="J15" s="23">
        <v>127217</v>
      </c>
    </row>
    <row r="16" spans="4:10" ht="15">
      <c r="D16" s="16" t="s">
        <v>255</v>
      </c>
      <c r="H16" s="24">
        <v>1214</v>
      </c>
      <c r="J16" s="23">
        <v>356</v>
      </c>
    </row>
    <row r="17" spans="4:10" ht="15">
      <c r="D17" s="16" t="s">
        <v>256</v>
      </c>
      <c r="H17" s="24">
        <v>10520</v>
      </c>
      <c r="J17" s="23">
        <v>1488</v>
      </c>
    </row>
    <row r="18" spans="4:10" ht="15">
      <c r="D18" s="16" t="s">
        <v>328</v>
      </c>
      <c r="H18" s="24">
        <v>558931</v>
      </c>
      <c r="J18" s="23">
        <v>268592</v>
      </c>
    </row>
    <row r="19" spans="4:10" ht="15">
      <c r="D19" s="16" t="s">
        <v>257</v>
      </c>
      <c r="H19" s="24">
        <v>28736</v>
      </c>
      <c r="J19" s="23">
        <v>1809</v>
      </c>
    </row>
    <row r="20" spans="8:10" ht="6.75" customHeight="1">
      <c r="H20" s="31"/>
      <c r="J20" s="32"/>
    </row>
    <row r="21" spans="8:10" ht="15">
      <c r="H21" s="24">
        <f>SUM(H10:H20)</f>
        <v>2020088</v>
      </c>
      <c r="J21" s="23">
        <f>SUM(J10:J20)</f>
        <v>1432608</v>
      </c>
    </row>
    <row r="22" spans="4:10" ht="15">
      <c r="D22" s="16" t="s">
        <v>258</v>
      </c>
      <c r="H22" s="24">
        <v>-394314</v>
      </c>
      <c r="J22" s="23">
        <v>-274496</v>
      </c>
    </row>
    <row r="23" spans="8:10" ht="15">
      <c r="H23" s="31"/>
      <c r="J23" s="32"/>
    </row>
    <row r="24" spans="4:10" ht="15">
      <c r="D24" s="16" t="s">
        <v>288</v>
      </c>
      <c r="H24" s="24">
        <f>+H22+H21</f>
        <v>1625774</v>
      </c>
      <c r="J24" s="23">
        <f>+J22+J21</f>
        <v>1158112</v>
      </c>
    </row>
    <row r="25" ht="9" customHeight="1">
      <c r="H25" s="24"/>
    </row>
    <row r="26" spans="4:8" ht="15">
      <c r="D26" s="16" t="s">
        <v>118</v>
      </c>
      <c r="H26" s="24"/>
    </row>
    <row r="27" spans="4:8" ht="15">
      <c r="D27" s="16" t="s">
        <v>119</v>
      </c>
      <c r="H27" s="24"/>
    </row>
    <row r="28" spans="4:10" ht="15">
      <c r="D28" s="20" t="s">
        <v>329</v>
      </c>
      <c r="H28" s="24">
        <v>-16866</v>
      </c>
      <c r="J28" s="23">
        <v>-15143</v>
      </c>
    </row>
    <row r="29" spans="4:10" ht="15">
      <c r="D29" s="20" t="s">
        <v>330</v>
      </c>
      <c r="H29" s="24">
        <v>-24449</v>
      </c>
      <c r="J29" s="23">
        <v>-17817</v>
      </c>
    </row>
    <row r="30" spans="8:10" ht="6" customHeight="1">
      <c r="H30" s="31"/>
      <c r="J30" s="32"/>
    </row>
    <row r="31" spans="4:8" ht="15">
      <c r="D31" s="16" t="s">
        <v>259</v>
      </c>
      <c r="H31" s="24"/>
    </row>
    <row r="32" spans="4:10" ht="15.75" thickBot="1">
      <c r="D32" s="16" t="s">
        <v>260</v>
      </c>
      <c r="H32" s="33">
        <f>SUM(H24:H30)</f>
        <v>1584459</v>
      </c>
      <c r="J32" s="34">
        <f>SUM(J24:J29)</f>
        <v>1125152</v>
      </c>
    </row>
    <row r="33" ht="15.75" thickTop="1"/>
    <row r="35" spans="3:4" ht="15">
      <c r="C35" s="16" t="s">
        <v>261</v>
      </c>
      <c r="D35" s="16" t="s">
        <v>358</v>
      </c>
    </row>
    <row r="36" ht="15">
      <c r="D36" s="16" t="s">
        <v>359</v>
      </c>
    </row>
    <row r="37" spans="8:10" ht="15">
      <c r="H37" s="158" t="s">
        <v>3</v>
      </c>
      <c r="I37" s="158"/>
      <c r="J37" s="158"/>
    </row>
    <row r="38" spans="8:10" ht="15">
      <c r="H38" s="43" t="s">
        <v>392</v>
      </c>
      <c r="I38" s="43"/>
      <c r="J38" s="43" t="s">
        <v>281</v>
      </c>
    </row>
    <row r="39" spans="8:10" ht="15">
      <c r="H39" s="44" t="s">
        <v>0</v>
      </c>
      <c r="I39" s="44"/>
      <c r="J39" s="44" t="s">
        <v>0</v>
      </c>
    </row>
    <row r="41" spans="4:10" ht="15">
      <c r="D41" s="16" t="s">
        <v>262</v>
      </c>
      <c r="H41" s="24">
        <v>23008</v>
      </c>
      <c r="J41" s="23">
        <v>2415</v>
      </c>
    </row>
    <row r="42" spans="4:10" ht="15">
      <c r="D42" s="16" t="s">
        <v>403</v>
      </c>
      <c r="H42" s="24">
        <v>14262</v>
      </c>
      <c r="J42" s="23">
        <v>24613</v>
      </c>
    </row>
    <row r="43" spans="4:10" ht="15">
      <c r="D43" s="16" t="s">
        <v>401</v>
      </c>
      <c r="H43" s="24">
        <v>-1288</v>
      </c>
      <c r="J43" s="23">
        <v>-1695</v>
      </c>
    </row>
    <row r="44" spans="4:10" ht="15">
      <c r="D44" s="16" t="s">
        <v>263</v>
      </c>
      <c r="H44" s="27">
        <v>-570</v>
      </c>
      <c r="J44" s="28">
        <v>-2325</v>
      </c>
    </row>
    <row r="45" spans="4:10" ht="15">
      <c r="D45" s="16" t="s">
        <v>396</v>
      </c>
      <c r="H45" s="31">
        <v>-353</v>
      </c>
      <c r="J45" s="32">
        <v>0</v>
      </c>
    </row>
    <row r="46" spans="4:10" ht="15">
      <c r="D46" s="16" t="s">
        <v>360</v>
      </c>
      <c r="H46" s="24">
        <f>SUM(H41:H45)</f>
        <v>35059</v>
      </c>
      <c r="J46" s="23">
        <f>SUM(J41:J45)</f>
        <v>23008</v>
      </c>
    </row>
    <row r="47" spans="4:10" ht="15">
      <c r="D47" s="16" t="s">
        <v>120</v>
      </c>
      <c r="H47" s="24">
        <v>-16866</v>
      </c>
      <c r="J47" s="23">
        <v>-15143</v>
      </c>
    </row>
    <row r="48" spans="8:10" ht="6.75" customHeight="1">
      <c r="H48" s="31"/>
      <c r="J48" s="32"/>
    </row>
    <row r="49" spans="4:8" ht="15">
      <c r="D49" s="16" t="s">
        <v>385</v>
      </c>
      <c r="H49" s="24"/>
    </row>
    <row r="50" spans="4:10" ht="15.75" thickBot="1">
      <c r="D50" s="16" t="s">
        <v>240</v>
      </c>
      <c r="H50" s="33">
        <f>SUM(H46:H47)</f>
        <v>18193</v>
      </c>
      <c r="J50" s="34">
        <f>SUM(J46:J47)</f>
        <v>7865</v>
      </c>
    </row>
    <row r="51" ht="15.75" thickTop="1">
      <c r="H51" s="24"/>
    </row>
    <row r="52" spans="4:8" ht="15">
      <c r="D52" s="16" t="s">
        <v>264</v>
      </c>
      <c r="H52" s="24"/>
    </row>
    <row r="53" spans="4:10" ht="15.75" thickBot="1">
      <c r="D53" s="16" t="s">
        <v>265</v>
      </c>
      <c r="H53" s="45">
        <v>0.011</v>
      </c>
      <c r="J53" s="46">
        <v>0.007</v>
      </c>
    </row>
    <row r="58" spans="1:2" ht="15">
      <c r="A58" s="15" t="s">
        <v>425</v>
      </c>
      <c r="B58" s="15" t="s">
        <v>276</v>
      </c>
    </row>
    <row r="59" spans="1:2" ht="15">
      <c r="A59" s="15"/>
      <c r="B59" s="15"/>
    </row>
    <row r="60" spans="2:3" ht="15">
      <c r="B60" s="15" t="s">
        <v>36</v>
      </c>
      <c r="C60" s="15" t="s">
        <v>280</v>
      </c>
    </row>
    <row r="62" spans="3:4" ht="15">
      <c r="C62" s="16" t="s">
        <v>266</v>
      </c>
      <c r="D62" s="16" t="s">
        <v>267</v>
      </c>
    </row>
    <row r="64" spans="8:10" ht="15">
      <c r="H64" s="158" t="s">
        <v>3</v>
      </c>
      <c r="I64" s="158"/>
      <c r="J64" s="158"/>
    </row>
    <row r="65" spans="8:10" ht="15">
      <c r="H65" s="43" t="s">
        <v>392</v>
      </c>
      <c r="I65" s="43"/>
      <c r="J65" s="43" t="s">
        <v>281</v>
      </c>
    </row>
    <row r="66" spans="8:10" ht="15">
      <c r="H66" s="44" t="s">
        <v>0</v>
      </c>
      <c r="I66" s="44"/>
      <c r="J66" s="44" t="s">
        <v>0</v>
      </c>
    </row>
    <row r="67" ht="15">
      <c r="D67" s="15" t="s">
        <v>123</v>
      </c>
    </row>
    <row r="68" spans="4:10" ht="15">
      <c r="D68" s="16" t="s">
        <v>262</v>
      </c>
      <c r="H68" s="24">
        <v>17817</v>
      </c>
      <c r="J68" s="23">
        <v>10525</v>
      </c>
    </row>
    <row r="69" spans="4:10" ht="15">
      <c r="D69" s="16" t="s">
        <v>279</v>
      </c>
      <c r="H69" s="24">
        <v>6632</v>
      </c>
      <c r="J69" s="23">
        <v>7292</v>
      </c>
    </row>
    <row r="70" spans="4:10" ht="15.75" thickBot="1">
      <c r="D70" s="16" t="s">
        <v>360</v>
      </c>
      <c r="H70" s="25">
        <f>SUM(H68:H69)</f>
        <v>24449</v>
      </c>
      <c r="J70" s="26">
        <f>SUM(J68:J69)</f>
        <v>17817</v>
      </c>
    </row>
    <row r="71" ht="15.75" thickTop="1"/>
    <row r="72" spans="4:10" ht="15.75" thickBot="1">
      <c r="D72" s="16" t="s">
        <v>331</v>
      </c>
      <c r="H72" s="45">
        <v>0.015</v>
      </c>
      <c r="J72" s="46">
        <v>0.015</v>
      </c>
    </row>
    <row r="74" ht="15">
      <c r="D74" s="15" t="s">
        <v>120</v>
      </c>
    </row>
    <row r="75" spans="4:10" ht="15">
      <c r="D75" s="16" t="s">
        <v>262</v>
      </c>
      <c r="H75" s="24">
        <v>15143</v>
      </c>
      <c r="J75" s="23">
        <v>323</v>
      </c>
    </row>
    <row r="76" spans="4:10" ht="15">
      <c r="D76" s="16" t="s">
        <v>279</v>
      </c>
      <c r="H76" s="24">
        <v>2375</v>
      </c>
      <c r="J76" s="23">
        <v>15908</v>
      </c>
    </row>
    <row r="77" spans="4:8" ht="15">
      <c r="D77" s="16" t="s">
        <v>268</v>
      </c>
      <c r="H77" s="24"/>
    </row>
    <row r="78" spans="4:10" ht="15">
      <c r="D78" s="16" t="s">
        <v>269</v>
      </c>
      <c r="H78" s="24">
        <v>-299</v>
      </c>
      <c r="J78" s="23">
        <v>-1088</v>
      </c>
    </row>
    <row r="79" spans="4:10" ht="15">
      <c r="D79" s="16" t="s">
        <v>396</v>
      </c>
      <c r="H79" s="24">
        <v>-353</v>
      </c>
      <c r="J79" s="23">
        <v>0</v>
      </c>
    </row>
    <row r="80" spans="4:10" ht="15.75" thickBot="1">
      <c r="D80" s="16" t="s">
        <v>360</v>
      </c>
      <c r="H80" s="25">
        <f>SUM(H75:H79)</f>
        <v>16866</v>
      </c>
      <c r="J80" s="26">
        <f>SUM(J75:J79)</f>
        <v>15143</v>
      </c>
    </row>
    <row r="81" ht="15.75" thickTop="1"/>
    <row r="85" spans="2:5" ht="15">
      <c r="B85" s="15" t="s">
        <v>45</v>
      </c>
      <c r="C85" s="15" t="s">
        <v>270</v>
      </c>
      <c r="D85" s="15"/>
      <c r="E85" s="15"/>
    </row>
    <row r="86" spans="8:10" ht="15">
      <c r="H86" s="158" t="s">
        <v>3</v>
      </c>
      <c r="I86" s="158"/>
      <c r="J86" s="158"/>
    </row>
    <row r="87" spans="8:10" ht="15">
      <c r="H87" s="43" t="s">
        <v>392</v>
      </c>
      <c r="I87" s="43"/>
      <c r="J87" s="43" t="s">
        <v>281</v>
      </c>
    </row>
    <row r="88" spans="8:10" ht="15">
      <c r="H88" s="44" t="s">
        <v>0</v>
      </c>
      <c r="I88" s="44"/>
      <c r="J88" s="44" t="s">
        <v>0</v>
      </c>
    </row>
    <row r="89" ht="15">
      <c r="C89" s="19" t="s">
        <v>404</v>
      </c>
    </row>
    <row r="90" spans="3:8" ht="15">
      <c r="C90" s="19" t="s">
        <v>271</v>
      </c>
      <c r="H90" s="24"/>
    </row>
    <row r="91" spans="3:10" ht="15">
      <c r="C91" s="16" t="s">
        <v>157</v>
      </c>
      <c r="H91" s="24">
        <v>522026</v>
      </c>
      <c r="J91" s="23">
        <v>393017</v>
      </c>
    </row>
    <row r="92" spans="3:10" ht="15">
      <c r="C92" s="16" t="s">
        <v>158</v>
      </c>
      <c r="H92" s="24">
        <v>115093</v>
      </c>
      <c r="J92" s="23">
        <v>101378</v>
      </c>
    </row>
    <row r="93" ht="6.75" customHeight="1">
      <c r="H93" s="24"/>
    </row>
    <row r="94" ht="6.75" customHeight="1">
      <c r="H94" s="24"/>
    </row>
    <row r="95" spans="3:8" ht="15">
      <c r="C95" s="19" t="s">
        <v>272</v>
      </c>
      <c r="H95" s="24"/>
    </row>
    <row r="96" spans="3:10" ht="15">
      <c r="C96" s="16" t="s">
        <v>273</v>
      </c>
      <c r="H96" s="24">
        <v>1048897</v>
      </c>
      <c r="J96" s="23">
        <v>607596</v>
      </c>
    </row>
    <row r="97" spans="3:10" ht="15">
      <c r="C97" s="16" t="s">
        <v>274</v>
      </c>
      <c r="H97" s="24">
        <v>3970</v>
      </c>
      <c r="J97" s="23">
        <v>25331</v>
      </c>
    </row>
    <row r="98" ht="6.75" customHeight="1">
      <c r="H98" s="24"/>
    </row>
    <row r="99" spans="8:10" ht="15.75" thickBot="1">
      <c r="H99" s="25">
        <f>SUM(H90:H97)</f>
        <v>1689986</v>
      </c>
      <c r="J99" s="26">
        <f>SUM(J90:J97)</f>
        <v>1127322</v>
      </c>
    </row>
    <row r="100" ht="15.75" thickTop="1"/>
    <row r="102" ht="15">
      <c r="B102" s="15" t="s">
        <v>282</v>
      </c>
    </row>
    <row r="107" ht="15">
      <c r="B107" s="15" t="s">
        <v>283</v>
      </c>
    </row>
    <row r="108" ht="15">
      <c r="B108" s="16" t="s">
        <v>284</v>
      </c>
    </row>
    <row r="109" ht="15">
      <c r="B109" s="16" t="s">
        <v>285</v>
      </c>
    </row>
    <row r="110" ht="15">
      <c r="B110" s="39" t="s">
        <v>435</v>
      </c>
    </row>
  </sheetData>
  <mergeCells count="4">
    <mergeCell ref="H86:J86"/>
    <mergeCell ref="H6:J6"/>
    <mergeCell ref="H37:J37"/>
    <mergeCell ref="H64:J64"/>
  </mergeCells>
  <printOptions/>
  <pageMargins left="0.5" right="0.5" top="0.75" bottom="0.5" header="0.5" footer="0.5"/>
  <pageSetup blackAndWhite="1" firstPageNumber="32" useFirstPageNumber="1" horizontalDpi="600" verticalDpi="600" orientation="portrait" paperSize="9" scale="90" r:id="rId1"/>
  <headerFooter alignWithMargins="0">
    <oddHeader>&amp;L&amp;"Times New Roman,Bold"&amp;12MALAYSIAN PLANTATIONS BERHAD&amp;"Times New Roman,Regular"&amp;9
&amp;12SECOND FINANCIAL QUARTER ENDED 30 SEPTEMBER 2005
_____________________________________________________
&amp;"Arial,Regular"&amp;10
</oddHeader>
    <oddFooter>&amp;C&amp;P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Multi-Purpose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 Office</dc:creator>
  <cp:keywords/>
  <dc:description/>
  <cp:lastModifiedBy>mpb</cp:lastModifiedBy>
  <cp:lastPrinted>2005-11-29T02:27:15Z</cp:lastPrinted>
  <dcterms:created xsi:type="dcterms:W3CDTF">2000-08-08T04:26:32Z</dcterms:created>
  <dcterms:modified xsi:type="dcterms:W3CDTF">2005-11-29T08:44:50Z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-1912532468</vt:i4>
  </property>
  <property fmtid="{D5CDD505-2E9C-101B-9397-08002B2CF9AE}" pid="3" name="_EmailSubject">
    <vt:lpwstr>KLSE Announcement - 2nd Qtr Ended 30 Sept 2005</vt:lpwstr>
  </property>
  <property fmtid="{D5CDD505-2E9C-101B-9397-08002B2CF9AE}" pid="4" name="_AuthorEmail">
    <vt:lpwstr>angie@mplant.com.my</vt:lpwstr>
  </property>
  <property fmtid="{D5CDD505-2E9C-101B-9397-08002B2CF9AE}" pid="5" name="_AuthorEmailDisplayName">
    <vt:lpwstr>Angie Ng Siew Han</vt:lpwstr>
  </property>
  <property fmtid="{D5CDD505-2E9C-101B-9397-08002B2CF9AE}" pid="6" name="_PreviousAdHocReviewCycleID">
    <vt:i4>495062991</vt:i4>
  </property>
</Properties>
</file>